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SEMAFORIZADAS\Semaforizadas\1236\CR 51\2018\"/>
    </mc:Choice>
  </mc:AlternateContent>
  <bookViews>
    <workbookView xWindow="240" yWindow="90" windowWidth="9135" windowHeight="2925" tabRatio="736" activeTab="4"/>
  </bookViews>
  <sheets>
    <sheet name="G-2" sheetId="4684" r:id="rId1"/>
    <sheet name="G-3" sheetId="4686" r:id="rId2"/>
    <sheet name="G-4" sheetId="4677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0">'G-2'!$A$1:$U$58</definedName>
    <definedName name="_xlnm.Print_Area" localSheetId="1">'G-3'!$A$1:$U$58</definedName>
    <definedName name="_xlnm.Print_Area" localSheetId="2">'G-4'!$A$1:$U$58</definedName>
    <definedName name="_xlnm.Print_Area" localSheetId="3">'G-Totales'!$A$1:$U$58</definedName>
  </definedNames>
  <calcPr calcId="152511"/>
</workbook>
</file>

<file path=xl/calcChain.xml><?xml version="1.0" encoding="utf-8"?>
<calcChain xmlns="http://schemas.openxmlformats.org/spreadsheetml/2006/main">
  <c r="F35" i="4689" l="1"/>
  <c r="G35" i="4689"/>
  <c r="H35" i="4689"/>
  <c r="E35" i="4689"/>
  <c r="F32" i="4689"/>
  <c r="G32" i="4689"/>
  <c r="H32" i="4689"/>
  <c r="E32" i="4689"/>
  <c r="F29" i="4689"/>
  <c r="G29" i="4689"/>
  <c r="H29" i="4689"/>
  <c r="E29" i="4689"/>
  <c r="I31" i="4689" l="1"/>
  <c r="C5" i="4689"/>
  <c r="I6" i="4689"/>
  <c r="I5" i="4689"/>
  <c r="AJ8" i="4688"/>
  <c r="O8" i="4688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S6" i="4681"/>
  <c r="L6" i="4681"/>
  <c r="D6" i="4681"/>
  <c r="E5" i="4681"/>
  <c r="S6" i="4677"/>
  <c r="L5" i="4677"/>
  <c r="D5" i="4677"/>
  <c r="E4" i="4677"/>
  <c r="S6" i="4686"/>
  <c r="L5" i="4686"/>
  <c r="D5" i="4686"/>
  <c r="E4" i="4686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J36" i="4689" s="1"/>
  <c r="I35" i="4689"/>
  <c r="I34" i="4689"/>
  <c r="I33" i="4689"/>
  <c r="J33" i="4689" s="1"/>
  <c r="I32" i="4689"/>
  <c r="I30" i="4689"/>
  <c r="J30" i="4689" s="1"/>
  <c r="I29" i="4689"/>
  <c r="I28" i="4689"/>
  <c r="I27" i="4689"/>
  <c r="I26" i="4689"/>
  <c r="I25" i="4689"/>
  <c r="I24" i="4689"/>
  <c r="I23" i="4689"/>
  <c r="I22" i="4689"/>
  <c r="I21" i="4689"/>
  <c r="I20" i="4689"/>
  <c r="I19" i="4689"/>
  <c r="I18" i="4689"/>
  <c r="I17" i="4689"/>
  <c r="I16" i="4689"/>
  <c r="J16" i="4689" s="1"/>
  <c r="I15" i="4689"/>
  <c r="I14" i="4689"/>
  <c r="J14" i="4689" s="1"/>
  <c r="I13" i="4689"/>
  <c r="J13" i="4689" s="1"/>
  <c r="I12" i="4689"/>
  <c r="I11" i="4689"/>
  <c r="I10" i="4689"/>
  <c r="J10" i="4689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M19" i="4686"/>
  <c r="Y22" i="4688" s="1"/>
  <c r="M20" i="4686"/>
  <c r="Z22" i="4688" s="1"/>
  <c r="M21" i="4686"/>
  <c r="AA22" i="4688" s="1"/>
  <c r="M22" i="4686"/>
  <c r="AB22" i="4688" s="1"/>
  <c r="M18" i="4686"/>
  <c r="X22" i="4688" s="1"/>
  <c r="M17" i="4686"/>
  <c r="W22" i="4688" s="1"/>
  <c r="M16" i="4686"/>
  <c r="V22" i="4688" s="1"/>
  <c r="T21" i="4686"/>
  <c r="AO22" i="4688" s="1"/>
  <c r="T20" i="4686"/>
  <c r="AN22" i="4688" s="1"/>
  <c r="T19" i="4686"/>
  <c r="AM22" i="4688" s="1"/>
  <c r="T18" i="4686"/>
  <c r="AL22" i="4688" s="1"/>
  <c r="T17" i="4686"/>
  <c r="AK22" i="4688" s="1"/>
  <c r="T16" i="4686"/>
  <c r="AJ22" i="4688" s="1"/>
  <c r="T15" i="4686"/>
  <c r="AI22" i="4688" s="1"/>
  <c r="T14" i="4686"/>
  <c r="AH22" i="4688" s="1"/>
  <c r="T13" i="4686"/>
  <c r="AG22" i="4688" s="1"/>
  <c r="T12" i="4686"/>
  <c r="AF22" i="4688" s="1"/>
  <c r="T11" i="4686"/>
  <c r="AE22" i="4688" s="1"/>
  <c r="T10" i="4686"/>
  <c r="AD22" i="4688" s="1"/>
  <c r="M15" i="4686"/>
  <c r="U22" i="4688" s="1"/>
  <c r="M14" i="4686"/>
  <c r="T22" i="4688" s="1"/>
  <c r="M13" i="4686"/>
  <c r="S22" i="4688" s="1"/>
  <c r="M12" i="4686"/>
  <c r="R22" i="4688" s="1"/>
  <c r="M11" i="4686"/>
  <c r="Q22" i="4688" s="1"/>
  <c r="M10" i="4686"/>
  <c r="P22" i="4688" s="1"/>
  <c r="F11" i="4686"/>
  <c r="C22" i="4688" s="1"/>
  <c r="F12" i="4686"/>
  <c r="D22" i="4688" s="1"/>
  <c r="F13" i="4686"/>
  <c r="E22" i="4688" s="1"/>
  <c r="F14" i="4686"/>
  <c r="F22" i="4688" s="1"/>
  <c r="F15" i="4686"/>
  <c r="G22" i="4688" s="1"/>
  <c r="F16" i="4686"/>
  <c r="H22" i="4688" s="1"/>
  <c r="F17" i="4686"/>
  <c r="I22" i="4688" s="1"/>
  <c r="F18" i="4686"/>
  <c r="J22" i="4688" s="1"/>
  <c r="F19" i="4686"/>
  <c r="K22" i="4688" s="1"/>
  <c r="F20" i="4686"/>
  <c r="M22" i="4688" s="1"/>
  <c r="F21" i="4686"/>
  <c r="N22" i="4688" s="1"/>
  <c r="F22" i="4686"/>
  <c r="O22" i="4688" s="1"/>
  <c r="F10" i="4686"/>
  <c r="B22" i="4688" s="1"/>
  <c r="M19" i="4677"/>
  <c r="Y27" i="4688" s="1"/>
  <c r="M20" i="4677"/>
  <c r="Z27" i="4688" s="1"/>
  <c r="M21" i="4677"/>
  <c r="AA27" i="4688" s="1"/>
  <c r="M22" i="4677"/>
  <c r="AB27" i="4688" s="1"/>
  <c r="M18" i="4677"/>
  <c r="X27" i="4688" s="1"/>
  <c r="M17" i="4677"/>
  <c r="W27" i="4688" s="1"/>
  <c r="M16" i="4677"/>
  <c r="V27" i="4688" s="1"/>
  <c r="T21" i="4677"/>
  <c r="AO27" i="4688" s="1"/>
  <c r="T20" i="4677"/>
  <c r="AN27" i="4688" s="1"/>
  <c r="T19" i="4677"/>
  <c r="AM27" i="4688" s="1"/>
  <c r="T18" i="4677"/>
  <c r="AL27" i="4688" s="1"/>
  <c r="T17" i="4677"/>
  <c r="AK27" i="4688" s="1"/>
  <c r="T16" i="4677"/>
  <c r="AJ27" i="4688" s="1"/>
  <c r="T15" i="4677"/>
  <c r="AI27" i="4688" s="1"/>
  <c r="T14" i="4677"/>
  <c r="AH27" i="4688" s="1"/>
  <c r="T13" i="4677"/>
  <c r="AG27" i="4688" s="1"/>
  <c r="T12" i="4677"/>
  <c r="AF27" i="4688" s="1"/>
  <c r="T11" i="4677"/>
  <c r="AE27" i="4688" s="1"/>
  <c r="T10" i="4677"/>
  <c r="AD27" i="4688" s="1"/>
  <c r="M15" i="4677"/>
  <c r="U27" i="4688" s="1"/>
  <c r="M14" i="4677"/>
  <c r="T27" i="4688" s="1"/>
  <c r="M13" i="4677"/>
  <c r="S27" i="4688" s="1"/>
  <c r="M12" i="4677"/>
  <c r="R27" i="4688" s="1"/>
  <c r="M11" i="4677"/>
  <c r="Q27" i="4688" s="1"/>
  <c r="M10" i="4677"/>
  <c r="P27" i="4688" s="1"/>
  <c r="F11" i="4677"/>
  <c r="C27" i="4688" s="1"/>
  <c r="F12" i="4677"/>
  <c r="D27" i="4688" s="1"/>
  <c r="F13" i="4677"/>
  <c r="E27" i="4688" s="1"/>
  <c r="F14" i="4677"/>
  <c r="F27" i="4688" s="1"/>
  <c r="F15" i="4677"/>
  <c r="G27" i="4688" s="1"/>
  <c r="F16" i="4677"/>
  <c r="H27" i="4688" s="1"/>
  <c r="F17" i="4677"/>
  <c r="I27" i="4688" s="1"/>
  <c r="F18" i="4677"/>
  <c r="J27" i="4688" s="1"/>
  <c r="F19" i="4677"/>
  <c r="K27" i="4688" s="1"/>
  <c r="F20" i="4677"/>
  <c r="M27" i="4688" s="1"/>
  <c r="F21" i="4677"/>
  <c r="N27" i="4688" s="1"/>
  <c r="F22" i="4677"/>
  <c r="O27" i="4688" s="1"/>
  <c r="F10" i="4677"/>
  <c r="B27" i="4688" s="1"/>
  <c r="J34" i="4689" l="1"/>
  <c r="AF24" i="4688" s="1"/>
  <c r="J25" i="4689"/>
  <c r="AF19" i="4688" s="1"/>
  <c r="J23" i="4689"/>
  <c r="U19" i="4688" s="1"/>
  <c r="J22" i="4689"/>
  <c r="P19" i="4688" s="1"/>
  <c r="J24" i="4689"/>
  <c r="Z19" i="4688" s="1"/>
  <c r="J26" i="4689"/>
  <c r="AK19" i="4688" s="1"/>
  <c r="J28" i="4689"/>
  <c r="D24" i="4688" s="1"/>
  <c r="J32" i="4689"/>
  <c r="U24" i="4688" s="1"/>
  <c r="J31" i="4689"/>
  <c r="P24" i="4688" s="1"/>
  <c r="J20" i="4689"/>
  <c r="G19" i="4688" s="1"/>
  <c r="T17" i="4681"/>
  <c r="AN28" i="4688"/>
  <c r="CB18" i="4688" s="1"/>
  <c r="AL28" i="4688"/>
  <c r="BZ18" i="4688" s="1"/>
  <c r="AO23" i="4688"/>
  <c r="CC19" i="4688" s="1"/>
  <c r="AN23" i="4688"/>
  <c r="CB19" i="4688" s="1"/>
  <c r="AM23" i="4688"/>
  <c r="CA19" i="4688" s="1"/>
  <c r="AL23" i="4688"/>
  <c r="BZ19" i="4688" s="1"/>
  <c r="AJ23" i="4688"/>
  <c r="BX19" i="4688" s="1"/>
  <c r="AH23" i="4688"/>
  <c r="BV19" i="4688" s="1"/>
  <c r="X18" i="4688"/>
  <c r="BM17" i="4688" s="1"/>
  <c r="V18" i="4688"/>
  <c r="BK17" i="4688" s="1"/>
  <c r="T18" i="4688"/>
  <c r="BI17" i="4688" s="1"/>
  <c r="J44" i="4689"/>
  <c r="AF29" i="4688"/>
  <c r="J45" i="4689"/>
  <c r="J41" i="4689"/>
  <c r="P29" i="4688"/>
  <c r="J42" i="4689"/>
  <c r="J38" i="4689"/>
  <c r="D29" i="4688"/>
  <c r="J39" i="4689"/>
  <c r="AO24" i="4688"/>
  <c r="J35" i="4689"/>
  <c r="Z24" i="4688"/>
  <c r="J24" i="4688"/>
  <c r="J29" i="4689"/>
  <c r="J27" i="4689"/>
  <c r="J19" i="4689"/>
  <c r="J21" i="4689"/>
  <c r="AF15" i="4688"/>
  <c r="J18" i="4689"/>
  <c r="J17" i="4689"/>
  <c r="U15" i="4688"/>
  <c r="P15" i="4688"/>
  <c r="J15" i="4689"/>
  <c r="D15" i="4688"/>
  <c r="J12" i="4689"/>
  <c r="J11" i="4689"/>
  <c r="AG28" i="4688"/>
  <c r="AO28" i="4688"/>
  <c r="CC18" i="4688" s="1"/>
  <c r="T28" i="4688"/>
  <c r="BI18" i="4688" s="1"/>
  <c r="V28" i="4688"/>
  <c r="BK18" i="4688" s="1"/>
  <c r="X28" i="4688"/>
  <c r="BM18" i="4688" s="1"/>
  <c r="Y28" i="4688"/>
  <c r="BN18" i="4688" s="1"/>
  <c r="E28" i="4688"/>
  <c r="T23" i="4688"/>
  <c r="BI19" i="4688" s="1"/>
  <c r="V23" i="4688"/>
  <c r="BK19" i="4688" s="1"/>
  <c r="X23" i="4688"/>
  <c r="BM19" i="4688" s="1"/>
  <c r="Y23" i="4688"/>
  <c r="BN19" i="4688" s="1"/>
  <c r="AA23" i="4688"/>
  <c r="BP19" i="4688" s="1"/>
  <c r="E18" i="4688"/>
  <c r="AI28" i="4688"/>
  <c r="BW18" i="4688" s="1"/>
  <c r="S28" i="4688"/>
  <c r="BH18" i="4688" s="1"/>
  <c r="R28" i="4688"/>
  <c r="BG18" i="4688" s="1"/>
  <c r="U28" i="4688"/>
  <c r="BJ18" i="4688" s="1"/>
  <c r="W28" i="4688"/>
  <c r="BL18" i="4688" s="1"/>
  <c r="Z28" i="4688"/>
  <c r="BO18" i="4688" s="1"/>
  <c r="AA28" i="4688"/>
  <c r="BP18" i="4688" s="1"/>
  <c r="AB28" i="4688"/>
  <c r="BQ18" i="4688" s="1"/>
  <c r="Q28" i="4688"/>
  <c r="BF18" i="4688" s="1"/>
  <c r="P28" i="4688"/>
  <c r="J28" i="4688"/>
  <c r="AZ18" i="4688" s="1"/>
  <c r="H28" i="4688"/>
  <c r="AX18" i="4688" s="1"/>
  <c r="F28" i="4688"/>
  <c r="AV18" i="4688" s="1"/>
  <c r="G28" i="4688"/>
  <c r="AW18" i="4688" s="1"/>
  <c r="K28" i="4688"/>
  <c r="BA18" i="4688" s="1"/>
  <c r="I28" i="4688"/>
  <c r="AY18" i="4688" s="1"/>
  <c r="AG23" i="4688"/>
  <c r="S23" i="4688"/>
  <c r="BH19" i="4688" s="1"/>
  <c r="U23" i="4688"/>
  <c r="BJ19" i="4688" s="1"/>
  <c r="W23" i="4688"/>
  <c r="BL19" i="4688" s="1"/>
  <c r="Z23" i="4688"/>
  <c r="BO19" i="4688" s="1"/>
  <c r="AB23" i="4688"/>
  <c r="BQ19" i="4688" s="1"/>
  <c r="R23" i="4688"/>
  <c r="BG19" i="4688" s="1"/>
  <c r="F23" i="4688"/>
  <c r="AV19" i="4688" s="1"/>
  <c r="P23" i="4688"/>
  <c r="K23" i="4688"/>
  <c r="BA19" i="4688" s="1"/>
  <c r="I23" i="4688"/>
  <c r="AY19" i="4688" s="1"/>
  <c r="G23" i="4688"/>
  <c r="AW19" i="4688" s="1"/>
  <c r="H23" i="4688"/>
  <c r="AX19" i="4688" s="1"/>
  <c r="Q23" i="4688"/>
  <c r="BF19" i="4688" s="1"/>
  <c r="AG18" i="4688"/>
  <c r="AI18" i="4688"/>
  <c r="BW17" i="4688" s="1"/>
  <c r="AK18" i="4688"/>
  <c r="BY17" i="4688" s="1"/>
  <c r="AM18" i="4688"/>
  <c r="CA17" i="4688" s="1"/>
  <c r="AO18" i="4688"/>
  <c r="CC17" i="4688" s="1"/>
  <c r="AD32" i="4688"/>
  <c r="AF32" i="4688"/>
  <c r="AJ32" i="4688"/>
  <c r="AN32" i="4688"/>
  <c r="AI32" i="4688"/>
  <c r="AO32" i="4688"/>
  <c r="S18" i="4688"/>
  <c r="BH17" i="4688" s="1"/>
  <c r="U18" i="4688"/>
  <c r="BJ17" i="4688" s="1"/>
  <c r="W18" i="4688"/>
  <c r="BL17" i="4688" s="1"/>
  <c r="R18" i="4688"/>
  <c r="BG17" i="4688" s="1"/>
  <c r="Z32" i="4688"/>
  <c r="M11" i="4681"/>
  <c r="Q18" i="4688"/>
  <c r="BF17" i="4688" s="1"/>
  <c r="P32" i="4688"/>
  <c r="X32" i="4688"/>
  <c r="AB32" i="4688"/>
  <c r="P18" i="4688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32" i="4688"/>
  <c r="D32" i="4688"/>
  <c r="N32" i="4688"/>
  <c r="K32" i="4688"/>
  <c r="I32" i="4688"/>
  <c r="AH32" i="4688"/>
  <c r="AK14" i="4688"/>
  <c r="BY12" i="4688" s="1"/>
  <c r="AL32" i="4688"/>
  <c r="AO14" i="4688"/>
  <c r="CC12" i="4688" s="1"/>
  <c r="AE32" i="4688"/>
  <c r="AH14" i="4688"/>
  <c r="BV12" i="4688" s="1"/>
  <c r="AJ14" i="4688"/>
  <c r="BX12" i="4688" s="1"/>
  <c r="AG32" i="4688"/>
  <c r="AM14" i="4688"/>
  <c r="CA12" i="4688" s="1"/>
  <c r="AM32" i="4688"/>
  <c r="AK32" i="4688"/>
  <c r="R32" i="4688"/>
  <c r="U14" i="4688"/>
  <c r="BJ12" i="4688" s="1"/>
  <c r="T32" i="4688"/>
  <c r="W14" i="4688"/>
  <c r="BL12" i="4688" s="1"/>
  <c r="V32" i="4688"/>
  <c r="Y14" i="4688"/>
  <c r="BN12" i="4688" s="1"/>
  <c r="AA14" i="4688"/>
  <c r="BP12" i="4688" s="1"/>
  <c r="AA32" i="4688"/>
  <c r="AB14" i="4688"/>
  <c r="BQ12" i="4688" s="1"/>
  <c r="Q32" i="4688"/>
  <c r="T14" i="4688"/>
  <c r="BI12" i="4688" s="1"/>
  <c r="S32" i="4688"/>
  <c r="V14" i="4688"/>
  <c r="BK12" i="4688" s="1"/>
  <c r="U32" i="4688"/>
  <c r="X14" i="4688"/>
  <c r="BM12" i="4688" s="1"/>
  <c r="W32" i="4688"/>
  <c r="Z14" i="4688"/>
  <c r="BO12" i="4688" s="1"/>
  <c r="O32" i="4688"/>
  <c r="R14" i="4688"/>
  <c r="BG12" i="4688" s="1"/>
  <c r="M32" i="4688"/>
  <c r="P14" i="4688"/>
  <c r="BE12" i="4688" s="1"/>
  <c r="K14" i="4688"/>
  <c r="BA12" i="4688" s="1"/>
  <c r="H32" i="4688"/>
  <c r="G32" i="4688"/>
  <c r="J14" i="4688"/>
  <c r="AZ12" i="4688" s="1"/>
  <c r="E32" i="4688"/>
  <c r="H14" i="4688"/>
  <c r="AX12" i="4688" s="1"/>
  <c r="C32" i="4688"/>
  <c r="E14" i="4688"/>
  <c r="AU12" i="4688" s="1"/>
  <c r="F14" i="4688"/>
  <c r="AV12" i="4688" s="1"/>
  <c r="B32" i="4688"/>
  <c r="J32" i="4688"/>
  <c r="AK28" i="4688"/>
  <c r="BY18" i="4688" s="1"/>
  <c r="AM28" i="4688"/>
  <c r="CA18" i="4688" s="1"/>
  <c r="AJ28" i="4688"/>
  <c r="BX18" i="4688" s="1"/>
  <c r="AH28" i="4688"/>
  <c r="BV18" i="4688" s="1"/>
  <c r="AK23" i="4688"/>
  <c r="BY19" i="4688" s="1"/>
  <c r="AI23" i="4688"/>
  <c r="BW19" i="4688" s="1"/>
  <c r="J23" i="4688"/>
  <c r="AZ19" i="4688" s="1"/>
  <c r="E23" i="4688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32" i="4688"/>
  <c r="Z33" i="4688" s="1"/>
  <c r="BO21" i="4688" s="1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T10" i="4681"/>
  <c r="M19" i="4681"/>
  <c r="M15" i="4681"/>
  <c r="F21" i="4681"/>
  <c r="F19" i="4681"/>
  <c r="F17" i="4681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BU18" i="4688" l="1"/>
  <c r="AD30" i="4688"/>
  <c r="BE18" i="4688"/>
  <c r="M30" i="4688"/>
  <c r="AU18" i="4688"/>
  <c r="B30" i="4688"/>
  <c r="BU19" i="4688"/>
  <c r="AD25" i="4688"/>
  <c r="BE19" i="4688"/>
  <c r="M25" i="4688"/>
  <c r="AU19" i="4688"/>
  <c r="B25" i="4688"/>
  <c r="BU17" i="4688"/>
  <c r="AD20" i="4688"/>
  <c r="BE17" i="4688"/>
  <c r="M20" i="4688"/>
  <c r="AU17" i="4688"/>
  <c r="B20" i="4688"/>
  <c r="H33" i="4688"/>
  <c r="AX21" i="4688" s="1"/>
  <c r="AI33" i="4688"/>
  <c r="BW21" i="4688" s="1"/>
  <c r="AM33" i="4688"/>
  <c r="CA21" i="4688" s="1"/>
  <c r="AL33" i="4688"/>
  <c r="BZ21" i="4688" s="1"/>
  <c r="W33" i="4688"/>
  <c r="BL21" i="4688" s="1"/>
  <c r="AO33" i="4688"/>
  <c r="CC21" i="4688" s="1"/>
  <c r="AK33" i="4688"/>
  <c r="BY21" i="4688" s="1"/>
  <c r="AJ33" i="4688"/>
  <c r="BX21" i="4688" s="1"/>
  <c r="AH33" i="4688"/>
  <c r="BV21" i="4688" s="1"/>
  <c r="U23" i="4684"/>
  <c r="R33" i="4688"/>
  <c r="BG21" i="4688" s="1"/>
  <c r="I33" i="4688"/>
  <c r="AY21" i="4688" s="1"/>
  <c r="V33" i="4688"/>
  <c r="BK21" i="4688" s="1"/>
  <c r="S33" i="4688"/>
  <c r="BH21" i="4688" s="1"/>
  <c r="AA33" i="4688"/>
  <c r="BP21" i="4688" s="1"/>
  <c r="E33" i="4688"/>
  <c r="AU21" i="4688" s="1"/>
  <c r="Y33" i="4688"/>
  <c r="BN21" i="4688" s="1"/>
  <c r="U33" i="4688"/>
  <c r="BJ21" i="4688" s="1"/>
  <c r="AB33" i="4688"/>
  <c r="BQ21" i="4688" s="1"/>
  <c r="AO29" i="4688"/>
  <c r="AK29" i="4688"/>
  <c r="Z29" i="4688"/>
  <c r="U29" i="4688"/>
  <c r="J29" i="4688"/>
  <c r="G29" i="4688"/>
  <c r="AK24" i="4688"/>
  <c r="G24" i="4688"/>
  <c r="AO19" i="4688"/>
  <c r="J19" i="4688"/>
  <c r="D19" i="4688"/>
  <c r="AO15" i="4688"/>
  <c r="AK15" i="4688"/>
  <c r="Z15" i="4688"/>
  <c r="J15" i="4688"/>
  <c r="G15" i="4688"/>
  <c r="X33" i="4688"/>
  <c r="BM21" i="4688" s="1"/>
  <c r="T33" i="4688"/>
  <c r="BI21" i="4688" s="1"/>
  <c r="Q33" i="4688"/>
  <c r="BF21" i="4688" s="1"/>
  <c r="K33" i="4688"/>
  <c r="BA21" i="4688" s="1"/>
  <c r="F33" i="4688"/>
  <c r="AV21" i="4688" s="1"/>
  <c r="P33" i="4688"/>
  <c r="BE21" i="4688" s="1"/>
  <c r="AG33" i="4688"/>
  <c r="BU21" i="4688" s="1"/>
  <c r="J33" i="4688"/>
  <c r="AZ21" i="4688" s="1"/>
  <c r="G33" i="4688"/>
  <c r="AW21" i="4688" s="1"/>
  <c r="AN33" i="4688"/>
  <c r="CB21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11" i="4681"/>
  <c r="G18" i="4681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30" i="4688" l="1"/>
  <c r="AK30" i="4688"/>
  <c r="AF30" i="4688"/>
  <c r="J30" i="4688"/>
  <c r="G30" i="4688"/>
  <c r="D30" i="4688"/>
  <c r="Z30" i="4688"/>
  <c r="P30" i="4688"/>
  <c r="U30" i="4688"/>
  <c r="AK25" i="4688"/>
  <c r="AF25" i="4688"/>
  <c r="AO25" i="4688"/>
  <c r="G25" i="4688"/>
  <c r="D25" i="4688"/>
  <c r="J25" i="4688"/>
  <c r="U25" i="4688"/>
  <c r="Z25" i="4688"/>
  <c r="P25" i="4688"/>
  <c r="AO20" i="4688"/>
  <c r="AK20" i="4688"/>
  <c r="AF20" i="4688"/>
  <c r="J20" i="4688"/>
  <c r="G20" i="4688"/>
  <c r="D20" i="4688"/>
  <c r="Z20" i="4688"/>
  <c r="P20" i="4688"/>
  <c r="U20" i="4688"/>
  <c r="N23" i="4681"/>
  <c r="U23" i="4681"/>
  <c r="G23" i="4681"/>
</calcChain>
</file>

<file path=xl/sharedStrings.xml><?xml version="1.0" encoding="utf-8"?>
<sst xmlns="http://schemas.openxmlformats.org/spreadsheetml/2006/main" count="681" uniqueCount="154">
  <si>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</si>
  <si>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</si>
  <si>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</si>
  <si>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</si>
  <si>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</si>
  <si>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</si>
  <si>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</si>
  <si>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</si>
  <si>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</si>
  <si>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</si>
  <si>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</si>
  <si>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</si>
  <si>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</si>
  <si>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</si>
  <si>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</si>
  <si>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</si>
  <si>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</si>
  <si>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</si>
  <si>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</si>
  <si>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</si>
  <si>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</si>
  <si>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</si>
  <si>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</si>
  <si>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</si>
  <si>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</si>
  <si>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</si>
  <si>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</si>
  <si>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</si>
  <si>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</si>
  <si>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</si>
  <si>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</si>
  <si>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</si>
  <si>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</si>
  <si>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</si>
  <si>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</si>
  <si>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</si>
  <si>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</si>
  <si>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</si>
  <si>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</si>
  <si>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</si>
  <si>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</si>
  <si>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</si>
  <si>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</si>
  <si>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</si>
  <si>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</si>
  <si>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</si>
  <si>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</si>
  <si>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</si>
  <si>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</si>
  <si>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</si>
  <si>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</si>
  <si>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</si>
  <si>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</si>
  <si>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</si>
  <si>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</si>
  <si>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</si>
  <si>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</si>
  <si>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</si>
  <si>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</si>
  <si>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</si>
  <si>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</si>
  <si>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</si>
  <si>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</si>
  <si>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</si>
  <si>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</si>
  <si>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</si>
  <si>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</si>
  <si>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</si>
  <si>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</si>
  <si>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</si>
  <si>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</si>
  <si>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</si>
  <si>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</si>
  <si>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</si>
  <si>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</si>
  <si>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</si>
  <si>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</si>
  <si>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</si>
  <si>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</si>
  <si>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</si>
  <si>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</si>
  <si>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</si>
  <si>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</si>
  <si>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</si>
  <si>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</si>
  <si>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</si>
  <si>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</si>
  <si>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</si>
  <si>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</si>
  <si>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</si>
  <si>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</si>
  <si>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</si>
  <si>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</si>
  <si>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</si>
  <si>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</si>
  <si>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</si>
  <si>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</si>
  <si>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</si>
  <si>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</si>
  <si>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</si>
  <si>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</si>
  <si>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</si>
  <si>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</si>
  <si>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</si>
  <si>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</si>
  <si>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</si>
  <si>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</si>
  <si>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</si>
  <si>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</si>
  <si>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</si>
  <si>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</si>
  <si>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</si>
  <si>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</si>
  <si>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</si>
  <si>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</si>
  <si>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</si>
  <si>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</si>
  <si>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</si>
  <si>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</si>
  <si>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</si>
  <si>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</si>
  <si>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</si>
  <si>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</si>
  <si>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</si>
  <si>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</si>
  <si>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</si>
  <si>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</si>
  <si>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</si>
  <si>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</si>
  <si>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</si>
  <si>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</si>
  <si>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</si>
  <si>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</si>
  <si>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</si>
  <si>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</si>
  <si>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</si>
  <si>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</si>
  <si>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</si>
  <si>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</si>
  <si>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</si>
  <si>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</si>
  <si>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</si>
  <si>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</si>
  <si>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</si>
  <si>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</si>
  <si>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</si>
  <si>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</si>
  <si>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2 (S-N)</t>
  </si>
  <si>
    <t>CALLE 79 X CARRERA 51</t>
  </si>
  <si>
    <t xml:space="preserve">VOL MAX </t>
  </si>
  <si>
    <t>JHONY NAVARRO</t>
  </si>
  <si>
    <t>IVAN FONSECA</t>
  </si>
  <si>
    <t>JULIO VASQUEZ</t>
  </si>
  <si>
    <t>11:30- 12:30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</si>
</sst>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9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49" fontId="12" fillId="0" borderId="0" xfId="0" applyNumberFormat="1" applyFont="1" applyBorder="1" applyAlignment="1" applyProtection="1">
      <alignment horizontal="lef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7" fillId="0" borderId="0" xfId="0" applyFont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316</c:v>
                </c:pt>
                <c:pt idx="1">
                  <c:v>314</c:v>
                </c:pt>
                <c:pt idx="2">
                  <c:v>338</c:v>
                </c:pt>
                <c:pt idx="3">
                  <c:v>310.5</c:v>
                </c:pt>
                <c:pt idx="4">
                  <c:v>273.5</c:v>
                </c:pt>
                <c:pt idx="5">
                  <c:v>243.5</c:v>
                </c:pt>
                <c:pt idx="6">
                  <c:v>290.5</c:v>
                </c:pt>
                <c:pt idx="7">
                  <c:v>263.5</c:v>
                </c:pt>
                <c:pt idx="8">
                  <c:v>252.5</c:v>
                </c:pt>
                <c:pt idx="9">
                  <c:v>253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676024"/>
        <c:axId val="164412376"/>
      </c:barChart>
      <c:catAx>
        <c:axId val="1646760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412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4123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6760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4E-2"/>
          <c:y val="0.22875963005278591"/>
          <c:w val="0.90847115734817985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554</c:v>
                </c:pt>
                <c:pt idx="1">
                  <c:v>547</c:v>
                </c:pt>
                <c:pt idx="2">
                  <c:v>585</c:v>
                </c:pt>
                <c:pt idx="3">
                  <c:v>540</c:v>
                </c:pt>
                <c:pt idx="4">
                  <c:v>483.5</c:v>
                </c:pt>
                <c:pt idx="5">
                  <c:v>527.5</c:v>
                </c:pt>
                <c:pt idx="6">
                  <c:v>556.5</c:v>
                </c:pt>
                <c:pt idx="7">
                  <c:v>482</c:v>
                </c:pt>
                <c:pt idx="8">
                  <c:v>510.5</c:v>
                </c:pt>
                <c:pt idx="9">
                  <c:v>475.5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5049680"/>
        <c:axId val="165050072"/>
      </c:barChart>
      <c:catAx>
        <c:axId val="1650496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9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0500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0500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0496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87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516</c:v>
                </c:pt>
                <c:pt idx="1">
                  <c:v>549</c:v>
                </c:pt>
                <c:pt idx="2">
                  <c:v>643</c:v>
                </c:pt>
                <c:pt idx="3">
                  <c:v>608.5</c:v>
                </c:pt>
                <c:pt idx="4">
                  <c:v>668.5</c:v>
                </c:pt>
                <c:pt idx="5">
                  <c:v>577</c:v>
                </c:pt>
                <c:pt idx="6">
                  <c:v>562.5</c:v>
                </c:pt>
                <c:pt idx="7">
                  <c:v>617</c:v>
                </c:pt>
                <c:pt idx="8">
                  <c:v>619</c:v>
                </c:pt>
                <c:pt idx="9">
                  <c:v>609</c:v>
                </c:pt>
                <c:pt idx="10">
                  <c:v>592</c:v>
                </c:pt>
                <c:pt idx="11">
                  <c:v>547.5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6146424"/>
        <c:axId val="166146816"/>
      </c:barChart>
      <c:catAx>
        <c:axId val="1661464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146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1468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1464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'G-Totales'!$W$44:$W$59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510.5</c:v>
                </c:pt>
                <c:pt idx="1">
                  <c:v>505.5</c:v>
                </c:pt>
                <c:pt idx="2">
                  <c:v>604</c:v>
                </c:pt>
                <c:pt idx="3">
                  <c:v>563.5</c:v>
                </c:pt>
                <c:pt idx="4">
                  <c:v>572.5</c:v>
                </c:pt>
                <c:pt idx="5">
                  <c:v>581.5</c:v>
                </c:pt>
                <c:pt idx="6">
                  <c:v>589.5</c:v>
                </c:pt>
                <c:pt idx="7">
                  <c:v>513</c:v>
                </c:pt>
                <c:pt idx="8">
                  <c:v>497</c:v>
                </c:pt>
                <c:pt idx="9">
                  <c:v>503</c:v>
                </c:pt>
                <c:pt idx="10">
                  <c:v>515</c:v>
                </c:pt>
                <c:pt idx="11">
                  <c:v>572</c:v>
                </c:pt>
                <c:pt idx="12">
                  <c:v>585</c:v>
                </c:pt>
                <c:pt idx="13">
                  <c:v>559</c:v>
                </c:pt>
                <c:pt idx="14">
                  <c:v>560.5</c:v>
                </c:pt>
                <c:pt idx="15">
                  <c:v>514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6147600"/>
        <c:axId val="166147992"/>
      </c:barChart>
      <c:catAx>
        <c:axId val="1661476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1"/>
              <c:y val="0.866244732299753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1479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1479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147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06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1278.5</c:v>
                </c:pt>
                <c:pt idx="4">
                  <c:v>1236</c:v>
                </c:pt>
                <c:pt idx="5">
                  <c:v>1165.5</c:v>
                </c:pt>
                <c:pt idx="6">
                  <c:v>1118</c:v>
                </c:pt>
                <c:pt idx="7">
                  <c:v>1071</c:v>
                </c:pt>
                <c:pt idx="8">
                  <c:v>1050</c:v>
                </c:pt>
                <c:pt idx="9">
                  <c:v>1059.5</c:v>
                </c:pt>
                <c:pt idx="13">
                  <c:v>1168.5</c:v>
                </c:pt>
                <c:pt idx="14">
                  <c:v>1202</c:v>
                </c:pt>
                <c:pt idx="15">
                  <c:v>1217.5</c:v>
                </c:pt>
                <c:pt idx="16">
                  <c:v>1244.5</c:v>
                </c:pt>
                <c:pt idx="17">
                  <c:v>1216</c:v>
                </c:pt>
                <c:pt idx="18">
                  <c:v>1173.5</c:v>
                </c:pt>
                <c:pt idx="19">
                  <c:v>1141.5</c:v>
                </c:pt>
                <c:pt idx="20">
                  <c:v>1105</c:v>
                </c:pt>
                <c:pt idx="21">
                  <c:v>1149</c:v>
                </c:pt>
                <c:pt idx="22">
                  <c:v>1206.5</c:v>
                </c:pt>
                <c:pt idx="23">
                  <c:v>1219.5</c:v>
                </c:pt>
                <c:pt idx="24">
                  <c:v>1254</c:v>
                </c:pt>
                <c:pt idx="25">
                  <c:v>1202</c:v>
                </c:pt>
                <c:pt idx="29">
                  <c:v>1342.5</c:v>
                </c:pt>
                <c:pt idx="30">
                  <c:v>1430</c:v>
                </c:pt>
                <c:pt idx="31">
                  <c:v>1430.5</c:v>
                </c:pt>
                <c:pt idx="32">
                  <c:v>1403</c:v>
                </c:pt>
                <c:pt idx="33">
                  <c:v>1366</c:v>
                </c:pt>
                <c:pt idx="34">
                  <c:v>1295.5</c:v>
                </c:pt>
                <c:pt idx="35">
                  <c:v>1334.5</c:v>
                </c:pt>
                <c:pt idx="36">
                  <c:v>1379.5</c:v>
                </c:pt>
                <c:pt idx="37">
                  <c:v>1387.5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380.5</c:v>
                </c:pt>
                <c:pt idx="4">
                  <c:v>390.5</c:v>
                </c:pt>
                <c:pt idx="5">
                  <c:v>476</c:v>
                </c:pt>
                <c:pt idx="6">
                  <c:v>476.5</c:v>
                </c:pt>
                <c:pt idx="7">
                  <c:v>476.5</c:v>
                </c:pt>
                <c:pt idx="8">
                  <c:v>487.5</c:v>
                </c:pt>
                <c:pt idx="9">
                  <c:v>395</c:v>
                </c:pt>
                <c:pt idx="13">
                  <c:v>324.5</c:v>
                </c:pt>
                <c:pt idx="14">
                  <c:v>330</c:v>
                </c:pt>
                <c:pt idx="15">
                  <c:v>336.5</c:v>
                </c:pt>
                <c:pt idx="16">
                  <c:v>316.5</c:v>
                </c:pt>
                <c:pt idx="17">
                  <c:v>306.5</c:v>
                </c:pt>
                <c:pt idx="18">
                  <c:v>283</c:v>
                </c:pt>
                <c:pt idx="19">
                  <c:v>267</c:v>
                </c:pt>
                <c:pt idx="20">
                  <c:v>278</c:v>
                </c:pt>
                <c:pt idx="21">
                  <c:v>327</c:v>
                </c:pt>
                <c:pt idx="22">
                  <c:v>374</c:v>
                </c:pt>
                <c:pt idx="23">
                  <c:v>395.5</c:v>
                </c:pt>
                <c:pt idx="24">
                  <c:v>382.5</c:v>
                </c:pt>
                <c:pt idx="25">
                  <c:v>363</c:v>
                </c:pt>
                <c:pt idx="29">
                  <c:v>336</c:v>
                </c:pt>
                <c:pt idx="30">
                  <c:v>380</c:v>
                </c:pt>
                <c:pt idx="31">
                  <c:v>368</c:v>
                </c:pt>
                <c:pt idx="32">
                  <c:v>329.5</c:v>
                </c:pt>
                <c:pt idx="33">
                  <c:v>344.5</c:v>
                </c:pt>
                <c:pt idx="34">
                  <c:v>321</c:v>
                </c:pt>
                <c:pt idx="35">
                  <c:v>323.5</c:v>
                </c:pt>
                <c:pt idx="36">
                  <c:v>339.5</c:v>
                </c:pt>
                <c:pt idx="37">
                  <c:v>306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567</c:v>
                </c:pt>
                <c:pt idx="4">
                  <c:v>529</c:v>
                </c:pt>
                <c:pt idx="5">
                  <c:v>494.5</c:v>
                </c:pt>
                <c:pt idx="6">
                  <c:v>513</c:v>
                </c:pt>
                <c:pt idx="7">
                  <c:v>502</c:v>
                </c:pt>
                <c:pt idx="8">
                  <c:v>539</c:v>
                </c:pt>
                <c:pt idx="9">
                  <c:v>570</c:v>
                </c:pt>
                <c:pt idx="13">
                  <c:v>690.5</c:v>
                </c:pt>
                <c:pt idx="14">
                  <c:v>713.5</c:v>
                </c:pt>
                <c:pt idx="15">
                  <c:v>767.5</c:v>
                </c:pt>
                <c:pt idx="16">
                  <c:v>746</c:v>
                </c:pt>
                <c:pt idx="17">
                  <c:v>734</c:v>
                </c:pt>
                <c:pt idx="18">
                  <c:v>724.5</c:v>
                </c:pt>
                <c:pt idx="19">
                  <c:v>694</c:v>
                </c:pt>
                <c:pt idx="20">
                  <c:v>645</c:v>
                </c:pt>
                <c:pt idx="21">
                  <c:v>611</c:v>
                </c:pt>
                <c:pt idx="22">
                  <c:v>594.5</c:v>
                </c:pt>
                <c:pt idx="23">
                  <c:v>616</c:v>
                </c:pt>
                <c:pt idx="24">
                  <c:v>640</c:v>
                </c:pt>
                <c:pt idx="25">
                  <c:v>653.5</c:v>
                </c:pt>
                <c:pt idx="29">
                  <c:v>638</c:v>
                </c:pt>
                <c:pt idx="30">
                  <c:v>659</c:v>
                </c:pt>
                <c:pt idx="31">
                  <c:v>698.5</c:v>
                </c:pt>
                <c:pt idx="32">
                  <c:v>684</c:v>
                </c:pt>
                <c:pt idx="33">
                  <c:v>714.5</c:v>
                </c:pt>
                <c:pt idx="34">
                  <c:v>759</c:v>
                </c:pt>
                <c:pt idx="35">
                  <c:v>749.5</c:v>
                </c:pt>
                <c:pt idx="36">
                  <c:v>718</c:v>
                </c:pt>
                <c:pt idx="37">
                  <c:v>674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VOL'!$AR$21:$CC$21</c:f>
              <c:numCache>
                <c:formatCode>General</c:formatCode>
                <c:ptCount val="38"/>
                <c:pt idx="3">
                  <c:v>2226</c:v>
                </c:pt>
                <c:pt idx="4">
                  <c:v>2155.5</c:v>
                </c:pt>
                <c:pt idx="5">
                  <c:v>2136</c:v>
                </c:pt>
                <c:pt idx="6">
                  <c:v>2107.5</c:v>
                </c:pt>
                <c:pt idx="7">
                  <c:v>2049.5</c:v>
                </c:pt>
                <c:pt idx="8">
                  <c:v>2076.5</c:v>
                </c:pt>
                <c:pt idx="9">
                  <c:v>2024.5</c:v>
                </c:pt>
                <c:pt idx="13">
                  <c:v>2183.5</c:v>
                </c:pt>
                <c:pt idx="14">
                  <c:v>2245.5</c:v>
                </c:pt>
                <c:pt idx="15">
                  <c:v>2321.5</c:v>
                </c:pt>
                <c:pt idx="16">
                  <c:v>2307</c:v>
                </c:pt>
                <c:pt idx="17">
                  <c:v>2256.5</c:v>
                </c:pt>
                <c:pt idx="18">
                  <c:v>2181</c:v>
                </c:pt>
                <c:pt idx="19">
                  <c:v>2102.5</c:v>
                </c:pt>
                <c:pt idx="20">
                  <c:v>2028</c:v>
                </c:pt>
                <c:pt idx="21">
                  <c:v>2087</c:v>
                </c:pt>
                <c:pt idx="22">
                  <c:v>2175</c:v>
                </c:pt>
                <c:pt idx="23">
                  <c:v>2231</c:v>
                </c:pt>
                <c:pt idx="24">
                  <c:v>2276.5</c:v>
                </c:pt>
                <c:pt idx="25">
                  <c:v>2218.5</c:v>
                </c:pt>
                <c:pt idx="29">
                  <c:v>2316.5</c:v>
                </c:pt>
                <c:pt idx="30">
                  <c:v>2469</c:v>
                </c:pt>
                <c:pt idx="31">
                  <c:v>2497</c:v>
                </c:pt>
                <c:pt idx="32">
                  <c:v>2416.5</c:v>
                </c:pt>
                <c:pt idx="33">
                  <c:v>2425</c:v>
                </c:pt>
                <c:pt idx="34">
                  <c:v>2375.5</c:v>
                </c:pt>
                <c:pt idx="35">
                  <c:v>2407.5</c:v>
                </c:pt>
                <c:pt idx="36">
                  <c:v>2437</c:v>
                </c:pt>
                <c:pt idx="37">
                  <c:v>2367.5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6148776"/>
        <c:axId val="166149168"/>
      </c:lineChart>
      <c:catAx>
        <c:axId val="166148776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61491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14916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614877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11" r="0.75000000000000311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304.5</c:v>
                </c:pt>
                <c:pt idx="1">
                  <c:v>325.5</c:v>
                </c:pt>
                <c:pt idx="2">
                  <c:v>347</c:v>
                </c:pt>
                <c:pt idx="3">
                  <c:v>365.5</c:v>
                </c:pt>
                <c:pt idx="4">
                  <c:v>392</c:v>
                </c:pt>
                <c:pt idx="5">
                  <c:v>326</c:v>
                </c:pt>
                <c:pt idx="6">
                  <c:v>319.5</c:v>
                </c:pt>
                <c:pt idx="7">
                  <c:v>328.5</c:v>
                </c:pt>
                <c:pt idx="8">
                  <c:v>321.5</c:v>
                </c:pt>
                <c:pt idx="9">
                  <c:v>365</c:v>
                </c:pt>
                <c:pt idx="10">
                  <c:v>364.5</c:v>
                </c:pt>
                <c:pt idx="11">
                  <c:v>336.5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478880"/>
        <c:axId val="164487456"/>
      </c:barChart>
      <c:catAx>
        <c:axId val="1644788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4874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4874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4788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7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14"/>
          <c:w val="0.92769502452399788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280.5</c:v>
                </c:pt>
                <c:pt idx="1">
                  <c:v>291.5</c:v>
                </c:pt>
                <c:pt idx="2">
                  <c:v>295.5</c:v>
                </c:pt>
                <c:pt idx="3">
                  <c:v>301</c:v>
                </c:pt>
                <c:pt idx="4">
                  <c:v>314</c:v>
                </c:pt>
                <c:pt idx="5">
                  <c:v>307</c:v>
                </c:pt>
                <c:pt idx="6">
                  <c:v>322.5</c:v>
                </c:pt>
                <c:pt idx="7">
                  <c:v>272.5</c:v>
                </c:pt>
                <c:pt idx="8">
                  <c:v>271.5</c:v>
                </c:pt>
                <c:pt idx="9">
                  <c:v>275</c:v>
                </c:pt>
                <c:pt idx="10">
                  <c:v>286</c:v>
                </c:pt>
                <c:pt idx="11">
                  <c:v>316.5</c:v>
                </c:pt>
                <c:pt idx="12">
                  <c:v>329</c:v>
                </c:pt>
                <c:pt idx="13">
                  <c:v>288</c:v>
                </c:pt>
                <c:pt idx="14">
                  <c:v>320.5</c:v>
                </c:pt>
                <c:pt idx="15">
                  <c:v>264.5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498960"/>
        <c:axId val="164499344"/>
      </c:barChart>
      <c:catAx>
        <c:axId val="1644989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4993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4993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4989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83</c:v>
                </c:pt>
                <c:pt idx="1">
                  <c:v>92.5</c:v>
                </c:pt>
                <c:pt idx="2">
                  <c:v>113</c:v>
                </c:pt>
                <c:pt idx="3">
                  <c:v>92</c:v>
                </c:pt>
                <c:pt idx="4">
                  <c:v>93</c:v>
                </c:pt>
                <c:pt idx="5">
                  <c:v>178</c:v>
                </c:pt>
                <c:pt idx="6">
                  <c:v>113.5</c:v>
                </c:pt>
                <c:pt idx="7">
                  <c:v>92</c:v>
                </c:pt>
                <c:pt idx="8">
                  <c:v>104</c:v>
                </c:pt>
                <c:pt idx="9">
                  <c:v>85.5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887728"/>
        <c:axId val="164894280"/>
      </c:barChart>
      <c:catAx>
        <c:axId val="1648877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894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8942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8877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72.5</c:v>
                </c:pt>
                <c:pt idx="1">
                  <c:v>88</c:v>
                </c:pt>
                <c:pt idx="2">
                  <c:v>97.5</c:v>
                </c:pt>
                <c:pt idx="3">
                  <c:v>78</c:v>
                </c:pt>
                <c:pt idx="4">
                  <c:v>116.5</c:v>
                </c:pt>
                <c:pt idx="5">
                  <c:v>76</c:v>
                </c:pt>
                <c:pt idx="6">
                  <c:v>59</c:v>
                </c:pt>
                <c:pt idx="7">
                  <c:v>93</c:v>
                </c:pt>
                <c:pt idx="8">
                  <c:v>93</c:v>
                </c:pt>
                <c:pt idx="9">
                  <c:v>78.5</c:v>
                </c:pt>
                <c:pt idx="10">
                  <c:v>75</c:v>
                </c:pt>
                <c:pt idx="11">
                  <c:v>59.5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895456"/>
        <c:axId val="164895848"/>
      </c:barChart>
      <c:catAx>
        <c:axId val="1648954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895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8958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8954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39"/>
          <c:y val="3.2258064516129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77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75</c:v>
                </c:pt>
                <c:pt idx="1">
                  <c:v>73</c:v>
                </c:pt>
                <c:pt idx="2">
                  <c:v>99.5</c:v>
                </c:pt>
                <c:pt idx="3">
                  <c:v>77</c:v>
                </c:pt>
                <c:pt idx="4">
                  <c:v>80.5</c:v>
                </c:pt>
                <c:pt idx="5">
                  <c:v>79.5</c:v>
                </c:pt>
                <c:pt idx="6">
                  <c:v>79.5</c:v>
                </c:pt>
                <c:pt idx="7">
                  <c:v>67</c:v>
                </c:pt>
                <c:pt idx="8">
                  <c:v>57</c:v>
                </c:pt>
                <c:pt idx="9">
                  <c:v>63.5</c:v>
                </c:pt>
                <c:pt idx="10">
                  <c:v>90.5</c:v>
                </c:pt>
                <c:pt idx="11">
                  <c:v>116</c:v>
                </c:pt>
                <c:pt idx="12">
                  <c:v>104</c:v>
                </c:pt>
                <c:pt idx="13">
                  <c:v>85</c:v>
                </c:pt>
                <c:pt idx="14">
                  <c:v>77.5</c:v>
                </c:pt>
                <c:pt idx="15">
                  <c:v>96.5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896632"/>
        <c:axId val="164897024"/>
      </c:barChart>
      <c:catAx>
        <c:axId val="1648966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897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8970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5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8966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155</c:v>
                </c:pt>
                <c:pt idx="1">
                  <c:v>140.5</c:v>
                </c:pt>
                <c:pt idx="2">
                  <c:v>134</c:v>
                </c:pt>
                <c:pt idx="3">
                  <c:v>137.5</c:v>
                </c:pt>
                <c:pt idx="4">
                  <c:v>117</c:v>
                </c:pt>
                <c:pt idx="5">
                  <c:v>106</c:v>
                </c:pt>
                <c:pt idx="6">
                  <c:v>152.5</c:v>
                </c:pt>
                <c:pt idx="7">
                  <c:v>126.5</c:v>
                </c:pt>
                <c:pt idx="8">
                  <c:v>154</c:v>
                </c:pt>
                <c:pt idx="9">
                  <c:v>137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897808"/>
        <c:axId val="165046544"/>
      </c:barChart>
      <c:catAx>
        <c:axId val="1648978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046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0465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8978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139</c:v>
                </c:pt>
                <c:pt idx="1">
                  <c:v>135.5</c:v>
                </c:pt>
                <c:pt idx="2">
                  <c:v>198.5</c:v>
                </c:pt>
                <c:pt idx="3">
                  <c:v>165</c:v>
                </c:pt>
                <c:pt idx="4">
                  <c:v>160</c:v>
                </c:pt>
                <c:pt idx="5">
                  <c:v>175</c:v>
                </c:pt>
                <c:pt idx="6">
                  <c:v>184</c:v>
                </c:pt>
                <c:pt idx="7">
                  <c:v>195.5</c:v>
                </c:pt>
                <c:pt idx="8">
                  <c:v>204.5</c:v>
                </c:pt>
                <c:pt idx="9">
                  <c:v>165.5</c:v>
                </c:pt>
                <c:pt idx="10">
                  <c:v>152.5</c:v>
                </c:pt>
                <c:pt idx="11">
                  <c:v>151.5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895064"/>
        <c:axId val="165047328"/>
      </c:barChart>
      <c:catAx>
        <c:axId val="1648950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047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0473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8950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47E-2"/>
          <c:y val="0.21153978578091157"/>
          <c:w val="0.92653184328741933"/>
          <c:h val="0.50000313002760399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155</c:v>
                </c:pt>
                <c:pt idx="1">
                  <c:v>141</c:v>
                </c:pt>
                <c:pt idx="2">
                  <c:v>209</c:v>
                </c:pt>
                <c:pt idx="3">
                  <c:v>185.5</c:v>
                </c:pt>
                <c:pt idx="4">
                  <c:v>178</c:v>
                </c:pt>
                <c:pt idx="5">
                  <c:v>195</c:v>
                </c:pt>
                <c:pt idx="6">
                  <c:v>187.5</c:v>
                </c:pt>
                <c:pt idx="7">
                  <c:v>173.5</c:v>
                </c:pt>
                <c:pt idx="8">
                  <c:v>168.5</c:v>
                </c:pt>
                <c:pt idx="9">
                  <c:v>164.5</c:v>
                </c:pt>
                <c:pt idx="10">
                  <c:v>138.5</c:v>
                </c:pt>
                <c:pt idx="11">
                  <c:v>139.5</c:v>
                </c:pt>
                <c:pt idx="12">
                  <c:v>152</c:v>
                </c:pt>
                <c:pt idx="13">
                  <c:v>186</c:v>
                </c:pt>
                <c:pt idx="14">
                  <c:v>162.5</c:v>
                </c:pt>
                <c:pt idx="15">
                  <c:v>153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5048112"/>
        <c:axId val="165048504"/>
      </c:barChart>
      <c:catAx>
        <c:axId val="165048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048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0485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0481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3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33</xdr:row>
      <xdr:rowOff>122228</xdr:rowOff>
    </xdr:from>
    <xdr:to>
      <xdr:col>40</xdr:col>
      <xdr:colOff>304800</xdr:colOff>
      <xdr:row>62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28930" y="95250"/>
          <a:ext cx="2250202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188407</xdr:colOff>
      <xdr:row>1</xdr:row>
      <xdr:rowOff>52336</xdr:rowOff>
    </xdr:from>
    <xdr:to>
      <xdr:col>35</xdr:col>
      <xdr:colOff>210932</xdr:colOff>
      <xdr:row>5</xdr:row>
      <xdr:rowOff>62803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9912281" y="209341"/>
          <a:ext cx="1592580" cy="7640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U15" sqref="U15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7" t="s">
        <v>38</v>
      </c>
      <c r="B2" s="187"/>
      <c r="C2" s="187"/>
      <c r="D2" s="187"/>
      <c r="E2" s="187"/>
      <c r="F2" s="187"/>
      <c r="G2" s="187"/>
      <c r="H2" s="187"/>
      <c r="I2" s="187"/>
      <c r="J2" s="187"/>
      <c r="K2" s="187"/>
      <c r="L2" s="187"/>
      <c r="M2" s="187"/>
      <c r="N2" s="187"/>
      <c r="O2" s="187"/>
      <c r="P2" s="187"/>
      <c r="Q2" s="187"/>
      <c r="R2" s="187"/>
      <c r="S2" s="187"/>
      <c r="T2" s="187"/>
      <c r="U2" s="187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91" t="s">
        <v>54</v>
      </c>
      <c r="B4" s="191"/>
      <c r="C4" s="191"/>
      <c r="D4" s="26"/>
      <c r="E4" s="189" t="s">
        <v>60</v>
      </c>
      <c r="F4" s="189"/>
      <c r="G4" s="189"/>
      <c r="H4" s="189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83" t="s">
        <v>56</v>
      </c>
      <c r="B5" s="183"/>
      <c r="C5" s="183"/>
      <c r="D5" s="189" t="s">
        <v>148</v>
      </c>
      <c r="E5" s="189"/>
      <c r="F5" s="189"/>
      <c r="G5" s="189"/>
      <c r="H5" s="189"/>
      <c r="I5" s="183" t="s">
        <v>53</v>
      </c>
      <c r="J5" s="183"/>
      <c r="K5" s="183"/>
      <c r="L5" s="190"/>
      <c r="M5" s="190"/>
      <c r="N5" s="190"/>
      <c r="O5" s="12"/>
      <c r="P5" s="183" t="s">
        <v>57</v>
      </c>
      <c r="Q5" s="183"/>
      <c r="R5" s="183"/>
      <c r="S5" s="188" t="s">
        <v>147</v>
      </c>
      <c r="T5" s="188"/>
      <c r="U5" s="188"/>
    </row>
    <row r="6" spans="1:28" ht="12.75" customHeight="1" x14ac:dyDescent="0.2">
      <c r="A6" s="183" t="s">
        <v>55</v>
      </c>
      <c r="B6" s="183"/>
      <c r="C6" s="183"/>
      <c r="D6" s="192" t="s">
        <v>150</v>
      </c>
      <c r="E6" s="192"/>
      <c r="F6" s="192"/>
      <c r="G6" s="192"/>
      <c r="H6" s="192"/>
      <c r="I6" s="183" t="s">
        <v>59</v>
      </c>
      <c r="J6" s="183"/>
      <c r="K6" s="183"/>
      <c r="L6" s="185">
        <v>2</v>
      </c>
      <c r="M6" s="185"/>
      <c r="N6" s="185"/>
      <c r="O6" s="42"/>
      <c r="P6" s="183" t="s">
        <v>58</v>
      </c>
      <c r="Q6" s="183"/>
      <c r="R6" s="183"/>
      <c r="S6" s="186">
        <v>43273</v>
      </c>
      <c r="T6" s="186"/>
      <c r="U6" s="186"/>
    </row>
    <row r="7" spans="1:28" ht="7.5" customHeight="1" x14ac:dyDescent="0.2">
      <c r="A7" s="13"/>
      <c r="B7" s="11"/>
      <c r="C7" s="11"/>
      <c r="D7" s="11"/>
      <c r="E7" s="184"/>
      <c r="F7" s="184"/>
      <c r="G7" s="184"/>
      <c r="H7" s="184"/>
      <c r="I7" s="184"/>
      <c r="J7" s="184"/>
      <c r="K7" s="184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2" t="s">
        <v>36</v>
      </c>
      <c r="B8" s="175" t="s">
        <v>34</v>
      </c>
      <c r="C8" s="176"/>
      <c r="D8" s="176"/>
      <c r="E8" s="177"/>
      <c r="F8" s="172" t="s">
        <v>35</v>
      </c>
      <c r="G8" s="172" t="s">
        <v>37</v>
      </c>
      <c r="H8" s="172" t="s">
        <v>36</v>
      </c>
      <c r="I8" s="175" t="s">
        <v>34</v>
      </c>
      <c r="J8" s="176"/>
      <c r="K8" s="176"/>
      <c r="L8" s="177"/>
      <c r="M8" s="172" t="s">
        <v>35</v>
      </c>
      <c r="N8" s="172" t="s">
        <v>37</v>
      </c>
      <c r="O8" s="172" t="s">
        <v>36</v>
      </c>
      <c r="P8" s="175" t="s">
        <v>34</v>
      </c>
      <c r="Q8" s="176"/>
      <c r="R8" s="176"/>
      <c r="S8" s="177"/>
      <c r="T8" s="172" t="s">
        <v>35</v>
      </c>
      <c r="U8" s="172" t="s">
        <v>37</v>
      </c>
    </row>
    <row r="9" spans="1:28" ht="12" customHeight="1" x14ac:dyDescent="0.2">
      <c r="A9" s="173"/>
      <c r="B9" s="15" t="s">
        <v>52</v>
      </c>
      <c r="C9" s="15" t="s">
        <v>0</v>
      </c>
      <c r="D9" s="15" t="s">
        <v>2</v>
      </c>
      <c r="E9" s="16" t="s">
        <v>3</v>
      </c>
      <c r="F9" s="173"/>
      <c r="G9" s="173"/>
      <c r="H9" s="173"/>
      <c r="I9" s="17" t="s">
        <v>52</v>
      </c>
      <c r="J9" s="17" t="s">
        <v>0</v>
      </c>
      <c r="K9" s="15" t="s">
        <v>2</v>
      </c>
      <c r="L9" s="16" t="s">
        <v>3</v>
      </c>
      <c r="M9" s="173"/>
      <c r="N9" s="173"/>
      <c r="O9" s="173"/>
      <c r="P9" s="17" t="s">
        <v>52</v>
      </c>
      <c r="Q9" s="17" t="s">
        <v>0</v>
      </c>
      <c r="R9" s="15" t="s">
        <v>2</v>
      </c>
      <c r="S9" s="16" t="s">
        <v>3</v>
      </c>
      <c r="T9" s="173"/>
      <c r="U9" s="173"/>
    </row>
    <row r="10" spans="1:28" ht="24" customHeight="1" x14ac:dyDescent="0.2">
      <c r="A10" s="18" t="s">
        <v>11</v>
      </c>
      <c r="B10" s="46">
        <v>76</v>
      </c>
      <c r="C10" s="46">
        <v>249</v>
      </c>
      <c r="D10" s="46">
        <v>7</v>
      </c>
      <c r="E10" s="46">
        <v>6</v>
      </c>
      <c r="F10" s="6">
        <f t="shared" ref="F10:F22" si="0">B10*0.5+C10*1+D10*2+E10*2.5</f>
        <v>316</v>
      </c>
      <c r="G10" s="2"/>
      <c r="H10" s="19" t="s">
        <v>4</v>
      </c>
      <c r="I10" s="46">
        <v>83</v>
      </c>
      <c r="J10" s="46">
        <v>243</v>
      </c>
      <c r="K10" s="46">
        <v>7</v>
      </c>
      <c r="L10" s="46">
        <v>1</v>
      </c>
      <c r="M10" s="6">
        <f t="shared" ref="M10:M22" si="1">I10*0.5+J10*1+K10*2+L10*2.5</f>
        <v>301</v>
      </c>
      <c r="N10" s="9">
        <f>F20+F21+F22+M10</f>
        <v>1168.5</v>
      </c>
      <c r="O10" s="19" t="s">
        <v>43</v>
      </c>
      <c r="P10" s="46">
        <v>76</v>
      </c>
      <c r="Q10" s="46">
        <v>243</v>
      </c>
      <c r="R10" s="46">
        <v>8</v>
      </c>
      <c r="S10" s="46">
        <v>3</v>
      </c>
      <c r="T10" s="6">
        <f t="shared" ref="T10:T21" si="2">P10*0.5+Q10*1+R10*2+S10*2.5</f>
        <v>304.5</v>
      </c>
      <c r="U10" s="10"/>
      <c r="AB10" s="1"/>
    </row>
    <row r="11" spans="1:28" ht="24" customHeight="1" x14ac:dyDescent="0.2">
      <c r="A11" s="18" t="s">
        <v>14</v>
      </c>
      <c r="B11" s="46">
        <v>82</v>
      </c>
      <c r="C11" s="46">
        <v>245</v>
      </c>
      <c r="D11" s="46">
        <v>9</v>
      </c>
      <c r="E11" s="46">
        <v>4</v>
      </c>
      <c r="F11" s="6">
        <f t="shared" si="0"/>
        <v>314</v>
      </c>
      <c r="G11" s="2"/>
      <c r="H11" s="19" t="s">
        <v>5</v>
      </c>
      <c r="I11" s="46">
        <v>70</v>
      </c>
      <c r="J11" s="46">
        <v>239</v>
      </c>
      <c r="K11" s="46">
        <v>10</v>
      </c>
      <c r="L11" s="46">
        <v>8</v>
      </c>
      <c r="M11" s="6">
        <f t="shared" si="1"/>
        <v>314</v>
      </c>
      <c r="N11" s="9">
        <f>F21+F22+M10+M11</f>
        <v>1202</v>
      </c>
      <c r="O11" s="19" t="s">
        <v>44</v>
      </c>
      <c r="P11" s="46">
        <v>81</v>
      </c>
      <c r="Q11" s="46">
        <v>250</v>
      </c>
      <c r="R11" s="46">
        <v>10</v>
      </c>
      <c r="S11" s="46">
        <v>6</v>
      </c>
      <c r="T11" s="6">
        <f t="shared" si="2"/>
        <v>325.5</v>
      </c>
      <c r="U11" s="2"/>
      <c r="AB11" s="1"/>
    </row>
    <row r="12" spans="1:28" ht="24" customHeight="1" x14ac:dyDescent="0.2">
      <c r="A12" s="18" t="s">
        <v>17</v>
      </c>
      <c r="B12" s="46">
        <v>120</v>
      </c>
      <c r="C12" s="46">
        <v>248</v>
      </c>
      <c r="D12" s="46">
        <v>10</v>
      </c>
      <c r="E12" s="46">
        <v>4</v>
      </c>
      <c r="F12" s="6">
        <f t="shared" si="0"/>
        <v>338</v>
      </c>
      <c r="G12" s="2"/>
      <c r="H12" s="19" t="s">
        <v>6</v>
      </c>
      <c r="I12" s="46">
        <v>63</v>
      </c>
      <c r="J12" s="46">
        <v>250</v>
      </c>
      <c r="K12" s="46">
        <v>9</v>
      </c>
      <c r="L12" s="46">
        <v>3</v>
      </c>
      <c r="M12" s="6">
        <f t="shared" si="1"/>
        <v>307</v>
      </c>
      <c r="N12" s="2">
        <f>F22+M10+M11+M12</f>
        <v>1217.5</v>
      </c>
      <c r="O12" s="19" t="s">
        <v>32</v>
      </c>
      <c r="P12" s="46">
        <v>79</v>
      </c>
      <c r="Q12" s="46">
        <v>287</v>
      </c>
      <c r="R12" s="46">
        <v>9</v>
      </c>
      <c r="S12" s="46">
        <v>1</v>
      </c>
      <c r="T12" s="6">
        <f t="shared" si="2"/>
        <v>347</v>
      </c>
      <c r="U12" s="2"/>
      <c r="AB12" s="1"/>
    </row>
    <row r="13" spans="1:28" ht="24" customHeight="1" x14ac:dyDescent="0.2">
      <c r="A13" s="18" t="s">
        <v>19</v>
      </c>
      <c r="B13" s="46">
        <v>100</v>
      </c>
      <c r="C13" s="46">
        <v>220</v>
      </c>
      <c r="D13" s="46">
        <v>14</v>
      </c>
      <c r="E13" s="46">
        <v>5</v>
      </c>
      <c r="F13" s="6">
        <f t="shared" si="0"/>
        <v>310.5</v>
      </c>
      <c r="G13" s="2">
        <f t="shared" ref="G13:G19" si="3">F10+F11+F12+F13</f>
        <v>1278.5</v>
      </c>
      <c r="H13" s="19" t="s">
        <v>7</v>
      </c>
      <c r="I13" s="46">
        <v>60</v>
      </c>
      <c r="J13" s="46">
        <v>275</v>
      </c>
      <c r="K13" s="46">
        <v>5</v>
      </c>
      <c r="L13" s="46">
        <v>3</v>
      </c>
      <c r="M13" s="6">
        <f t="shared" si="1"/>
        <v>322.5</v>
      </c>
      <c r="N13" s="2">
        <f t="shared" ref="N13:N18" si="4">M10+M11+M12+M13</f>
        <v>1244.5</v>
      </c>
      <c r="O13" s="19" t="s">
        <v>33</v>
      </c>
      <c r="P13" s="46">
        <v>73</v>
      </c>
      <c r="Q13" s="46">
        <v>298</v>
      </c>
      <c r="R13" s="46">
        <v>8</v>
      </c>
      <c r="S13" s="46">
        <v>6</v>
      </c>
      <c r="T13" s="6">
        <f t="shared" si="2"/>
        <v>365.5</v>
      </c>
      <c r="U13" s="2">
        <f t="shared" ref="U13:U21" si="5">T10+T11+T12+T13</f>
        <v>1342.5</v>
      </c>
      <c r="AB13" s="81">
        <v>212.5</v>
      </c>
    </row>
    <row r="14" spans="1:28" ht="24" customHeight="1" x14ac:dyDescent="0.2">
      <c r="A14" s="18" t="s">
        <v>21</v>
      </c>
      <c r="B14" s="46">
        <v>70</v>
      </c>
      <c r="C14" s="46">
        <v>200</v>
      </c>
      <c r="D14" s="46">
        <v>13</v>
      </c>
      <c r="E14" s="46">
        <v>5</v>
      </c>
      <c r="F14" s="6">
        <f t="shared" si="0"/>
        <v>273.5</v>
      </c>
      <c r="G14" s="2">
        <f t="shared" si="3"/>
        <v>1236</v>
      </c>
      <c r="H14" s="19" t="s">
        <v>9</v>
      </c>
      <c r="I14" s="46">
        <v>64</v>
      </c>
      <c r="J14" s="46">
        <v>221</v>
      </c>
      <c r="K14" s="46">
        <v>6</v>
      </c>
      <c r="L14" s="46">
        <v>3</v>
      </c>
      <c r="M14" s="6">
        <f t="shared" si="1"/>
        <v>272.5</v>
      </c>
      <c r="N14" s="2">
        <f t="shared" si="4"/>
        <v>1216</v>
      </c>
      <c r="O14" s="19" t="s">
        <v>29</v>
      </c>
      <c r="P14" s="45">
        <v>77</v>
      </c>
      <c r="Q14" s="45">
        <v>309</v>
      </c>
      <c r="R14" s="45">
        <v>11</v>
      </c>
      <c r="S14" s="45">
        <v>9</v>
      </c>
      <c r="T14" s="6">
        <f t="shared" si="2"/>
        <v>392</v>
      </c>
      <c r="U14" s="2">
        <f t="shared" si="5"/>
        <v>1430</v>
      </c>
      <c r="AB14" s="81">
        <v>226</v>
      </c>
    </row>
    <row r="15" spans="1:28" ht="24" customHeight="1" x14ac:dyDescent="0.2">
      <c r="A15" s="18" t="s">
        <v>23</v>
      </c>
      <c r="B15" s="46">
        <v>78</v>
      </c>
      <c r="C15" s="46">
        <v>182</v>
      </c>
      <c r="D15" s="46">
        <v>10</v>
      </c>
      <c r="E15" s="46">
        <v>1</v>
      </c>
      <c r="F15" s="6">
        <f t="shared" si="0"/>
        <v>243.5</v>
      </c>
      <c r="G15" s="2">
        <f t="shared" si="3"/>
        <v>1165.5</v>
      </c>
      <c r="H15" s="19" t="s">
        <v>12</v>
      </c>
      <c r="I15" s="46">
        <v>62</v>
      </c>
      <c r="J15" s="46">
        <v>218</v>
      </c>
      <c r="K15" s="46">
        <v>5</v>
      </c>
      <c r="L15" s="46">
        <v>5</v>
      </c>
      <c r="M15" s="6">
        <f t="shared" si="1"/>
        <v>271.5</v>
      </c>
      <c r="N15" s="2">
        <f t="shared" si="4"/>
        <v>1173.5</v>
      </c>
      <c r="O15" s="18" t="s">
        <v>30</v>
      </c>
      <c r="P15" s="46">
        <v>85</v>
      </c>
      <c r="Q15" s="46">
        <v>269</v>
      </c>
      <c r="R15" s="46">
        <v>6</v>
      </c>
      <c r="S15" s="46">
        <v>1</v>
      </c>
      <c r="T15" s="6">
        <f t="shared" si="2"/>
        <v>326</v>
      </c>
      <c r="U15" s="2">
        <f t="shared" si="5"/>
        <v>1430.5</v>
      </c>
      <c r="AB15" s="81">
        <v>233.5</v>
      </c>
    </row>
    <row r="16" spans="1:28" ht="24" customHeight="1" x14ac:dyDescent="0.2">
      <c r="A16" s="18" t="s">
        <v>39</v>
      </c>
      <c r="B16" s="46">
        <v>79</v>
      </c>
      <c r="C16" s="46">
        <v>214</v>
      </c>
      <c r="D16" s="46">
        <v>11</v>
      </c>
      <c r="E16" s="46">
        <v>6</v>
      </c>
      <c r="F16" s="6">
        <f t="shared" si="0"/>
        <v>290.5</v>
      </c>
      <c r="G16" s="2">
        <f t="shared" si="3"/>
        <v>1118</v>
      </c>
      <c r="H16" s="19" t="s">
        <v>15</v>
      </c>
      <c r="I16" s="46">
        <v>60</v>
      </c>
      <c r="J16" s="46">
        <v>225</v>
      </c>
      <c r="K16" s="46">
        <v>5</v>
      </c>
      <c r="L16" s="46">
        <v>4</v>
      </c>
      <c r="M16" s="6">
        <f t="shared" si="1"/>
        <v>275</v>
      </c>
      <c r="N16" s="2">
        <f t="shared" si="4"/>
        <v>1141.5</v>
      </c>
      <c r="O16" s="19" t="s">
        <v>8</v>
      </c>
      <c r="P16" s="46">
        <v>78</v>
      </c>
      <c r="Q16" s="46">
        <v>253</v>
      </c>
      <c r="R16" s="46">
        <v>10</v>
      </c>
      <c r="S16" s="46">
        <v>3</v>
      </c>
      <c r="T16" s="6">
        <f t="shared" si="2"/>
        <v>319.5</v>
      </c>
      <c r="U16" s="2">
        <f t="shared" si="5"/>
        <v>1403</v>
      </c>
      <c r="AB16" s="81">
        <v>234</v>
      </c>
    </row>
    <row r="17" spans="1:28" ht="24" customHeight="1" x14ac:dyDescent="0.2">
      <c r="A17" s="18" t="s">
        <v>40</v>
      </c>
      <c r="B17" s="46">
        <v>74</v>
      </c>
      <c r="C17" s="46">
        <v>196</v>
      </c>
      <c r="D17" s="46">
        <v>9</v>
      </c>
      <c r="E17" s="46">
        <v>5</v>
      </c>
      <c r="F17" s="6">
        <f t="shared" si="0"/>
        <v>263.5</v>
      </c>
      <c r="G17" s="2">
        <f t="shared" si="3"/>
        <v>1071</v>
      </c>
      <c r="H17" s="19" t="s">
        <v>18</v>
      </c>
      <c r="I17" s="46">
        <v>55</v>
      </c>
      <c r="J17" s="46">
        <v>241</v>
      </c>
      <c r="K17" s="46">
        <v>5</v>
      </c>
      <c r="L17" s="46">
        <v>3</v>
      </c>
      <c r="M17" s="6">
        <f t="shared" si="1"/>
        <v>286</v>
      </c>
      <c r="N17" s="2">
        <f t="shared" si="4"/>
        <v>1105</v>
      </c>
      <c r="O17" s="19" t="s">
        <v>10</v>
      </c>
      <c r="P17" s="46">
        <v>72</v>
      </c>
      <c r="Q17" s="46">
        <v>268</v>
      </c>
      <c r="R17" s="46">
        <v>6</v>
      </c>
      <c r="S17" s="46">
        <v>5</v>
      </c>
      <c r="T17" s="6">
        <f t="shared" si="2"/>
        <v>328.5</v>
      </c>
      <c r="U17" s="2">
        <f t="shared" si="5"/>
        <v>1366</v>
      </c>
      <c r="AB17" s="81">
        <v>248</v>
      </c>
    </row>
    <row r="18" spans="1:28" ht="24" customHeight="1" x14ac:dyDescent="0.2">
      <c r="A18" s="18" t="s">
        <v>41</v>
      </c>
      <c r="B18" s="46">
        <v>78</v>
      </c>
      <c r="C18" s="46">
        <v>189</v>
      </c>
      <c r="D18" s="46">
        <v>6</v>
      </c>
      <c r="E18" s="46">
        <v>5</v>
      </c>
      <c r="F18" s="6">
        <f t="shared" si="0"/>
        <v>252.5</v>
      </c>
      <c r="G18" s="2">
        <f t="shared" si="3"/>
        <v>1050</v>
      </c>
      <c r="H18" s="19" t="s">
        <v>20</v>
      </c>
      <c r="I18" s="46">
        <v>60</v>
      </c>
      <c r="J18" s="46">
        <v>272</v>
      </c>
      <c r="K18" s="46">
        <v>6</v>
      </c>
      <c r="L18" s="46">
        <v>1</v>
      </c>
      <c r="M18" s="6">
        <f t="shared" si="1"/>
        <v>316.5</v>
      </c>
      <c r="N18" s="2">
        <f t="shared" si="4"/>
        <v>1149</v>
      </c>
      <c r="O18" s="19" t="s">
        <v>13</v>
      </c>
      <c r="P18" s="46">
        <v>61</v>
      </c>
      <c r="Q18" s="46">
        <v>281</v>
      </c>
      <c r="R18" s="46">
        <v>5</v>
      </c>
      <c r="S18" s="46">
        <v>0</v>
      </c>
      <c r="T18" s="6">
        <f t="shared" si="2"/>
        <v>321.5</v>
      </c>
      <c r="U18" s="2">
        <f t="shared" si="5"/>
        <v>1295.5</v>
      </c>
      <c r="AB18" s="81">
        <v>248</v>
      </c>
    </row>
    <row r="19" spans="1:28" ht="24" customHeight="1" thickBot="1" x14ac:dyDescent="0.25">
      <c r="A19" s="21" t="s">
        <v>42</v>
      </c>
      <c r="B19" s="47">
        <v>64</v>
      </c>
      <c r="C19" s="47">
        <v>202</v>
      </c>
      <c r="D19" s="47">
        <v>7</v>
      </c>
      <c r="E19" s="47">
        <v>2</v>
      </c>
      <c r="F19" s="7">
        <f t="shared" si="0"/>
        <v>253</v>
      </c>
      <c r="G19" s="3">
        <f t="shared" si="3"/>
        <v>1059.5</v>
      </c>
      <c r="H19" s="20" t="s">
        <v>22</v>
      </c>
      <c r="I19" s="45">
        <v>68</v>
      </c>
      <c r="J19" s="45">
        <v>273</v>
      </c>
      <c r="K19" s="45">
        <v>6</v>
      </c>
      <c r="L19" s="45">
        <v>4</v>
      </c>
      <c r="M19" s="6">
        <f t="shared" si="1"/>
        <v>329</v>
      </c>
      <c r="N19" s="2">
        <f>M16+M17+M18+M19</f>
        <v>1206.5</v>
      </c>
      <c r="O19" s="19" t="s">
        <v>16</v>
      </c>
      <c r="P19" s="46">
        <v>82</v>
      </c>
      <c r="Q19" s="46">
        <v>314</v>
      </c>
      <c r="R19" s="46">
        <v>5</v>
      </c>
      <c r="S19" s="46">
        <v>0</v>
      </c>
      <c r="T19" s="6">
        <f t="shared" si="2"/>
        <v>365</v>
      </c>
      <c r="U19" s="2">
        <f t="shared" si="5"/>
        <v>1334.5</v>
      </c>
      <c r="AB19" s="81">
        <v>262</v>
      </c>
    </row>
    <row r="20" spans="1:28" ht="24" customHeight="1" x14ac:dyDescent="0.2">
      <c r="A20" s="19" t="s">
        <v>27</v>
      </c>
      <c r="B20" s="45">
        <v>68</v>
      </c>
      <c r="C20" s="45">
        <v>225</v>
      </c>
      <c r="D20" s="45">
        <v>7</v>
      </c>
      <c r="E20" s="45">
        <v>3</v>
      </c>
      <c r="F20" s="8">
        <f t="shared" si="0"/>
        <v>280.5</v>
      </c>
      <c r="G20" s="35"/>
      <c r="H20" s="19" t="s">
        <v>24</v>
      </c>
      <c r="I20" s="46">
        <v>76</v>
      </c>
      <c r="J20" s="46">
        <v>230</v>
      </c>
      <c r="K20" s="46">
        <v>5</v>
      </c>
      <c r="L20" s="46">
        <v>4</v>
      </c>
      <c r="M20" s="8">
        <f t="shared" si="1"/>
        <v>288</v>
      </c>
      <c r="N20" s="2">
        <f>M17+M18+M19+M20</f>
        <v>1219.5</v>
      </c>
      <c r="O20" s="19" t="s">
        <v>45</v>
      </c>
      <c r="P20" s="45">
        <v>76</v>
      </c>
      <c r="Q20" s="45">
        <v>310</v>
      </c>
      <c r="R20" s="45">
        <v>7</v>
      </c>
      <c r="S20" s="45">
        <v>1</v>
      </c>
      <c r="T20" s="8">
        <f t="shared" si="2"/>
        <v>364.5</v>
      </c>
      <c r="U20" s="2">
        <f t="shared" si="5"/>
        <v>1379.5</v>
      </c>
      <c r="AB20" s="81">
        <v>275</v>
      </c>
    </row>
    <row r="21" spans="1:28" ht="24" customHeight="1" thickBot="1" x14ac:dyDescent="0.25">
      <c r="A21" s="19" t="s">
        <v>28</v>
      </c>
      <c r="B21" s="46">
        <v>70</v>
      </c>
      <c r="C21" s="46">
        <v>230</v>
      </c>
      <c r="D21" s="46">
        <v>7</v>
      </c>
      <c r="E21" s="46">
        <v>5</v>
      </c>
      <c r="F21" s="6">
        <f t="shared" si="0"/>
        <v>291.5</v>
      </c>
      <c r="G21" s="36"/>
      <c r="H21" s="20" t="s">
        <v>25</v>
      </c>
      <c r="I21" s="46">
        <v>82</v>
      </c>
      <c r="J21" s="46">
        <v>246</v>
      </c>
      <c r="K21" s="46">
        <v>8</v>
      </c>
      <c r="L21" s="46">
        <v>7</v>
      </c>
      <c r="M21" s="6">
        <f t="shared" si="1"/>
        <v>320.5</v>
      </c>
      <c r="N21" s="2">
        <f>M18+M19+M20+M21</f>
        <v>1254</v>
      </c>
      <c r="O21" s="21" t="s">
        <v>46</v>
      </c>
      <c r="P21" s="47">
        <v>71</v>
      </c>
      <c r="Q21" s="47">
        <v>289</v>
      </c>
      <c r="R21" s="47">
        <v>6</v>
      </c>
      <c r="S21" s="47">
        <v>0</v>
      </c>
      <c r="T21" s="7">
        <f t="shared" si="2"/>
        <v>336.5</v>
      </c>
      <c r="U21" s="3">
        <f t="shared" si="5"/>
        <v>1387.5</v>
      </c>
      <c r="AB21" s="81">
        <v>276</v>
      </c>
    </row>
    <row r="22" spans="1:28" ht="24" customHeight="1" thickBot="1" x14ac:dyDescent="0.25">
      <c r="A22" s="19" t="s">
        <v>1</v>
      </c>
      <c r="B22" s="46">
        <v>82</v>
      </c>
      <c r="C22" s="46">
        <v>231</v>
      </c>
      <c r="D22" s="46">
        <v>8</v>
      </c>
      <c r="E22" s="46">
        <v>3</v>
      </c>
      <c r="F22" s="6">
        <f t="shared" si="0"/>
        <v>295.5</v>
      </c>
      <c r="G22" s="2"/>
      <c r="H22" s="21" t="s">
        <v>26</v>
      </c>
      <c r="I22" s="47">
        <v>93</v>
      </c>
      <c r="J22" s="47">
        <v>195</v>
      </c>
      <c r="K22" s="47">
        <v>4</v>
      </c>
      <c r="L22" s="47">
        <v>6</v>
      </c>
      <c r="M22" s="6">
        <f t="shared" si="1"/>
        <v>264.5</v>
      </c>
      <c r="N22" s="3">
        <f>M19+M20+M21+M22</f>
        <v>1202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5" t="s">
        <v>47</v>
      </c>
      <c r="B23" s="166"/>
      <c r="C23" s="169" t="s">
        <v>50</v>
      </c>
      <c r="D23" s="170"/>
      <c r="E23" s="170"/>
      <c r="F23" s="171"/>
      <c r="G23" s="84">
        <f>MAX(G13:G19)</f>
        <v>1278.5</v>
      </c>
      <c r="H23" s="178" t="s">
        <v>48</v>
      </c>
      <c r="I23" s="179"/>
      <c r="J23" s="180" t="s">
        <v>50</v>
      </c>
      <c r="K23" s="181"/>
      <c r="L23" s="181"/>
      <c r="M23" s="182"/>
      <c r="N23" s="85">
        <f>MAX(N10:N22)</f>
        <v>1254</v>
      </c>
      <c r="O23" s="165" t="s">
        <v>49</v>
      </c>
      <c r="P23" s="166"/>
      <c r="Q23" s="169" t="s">
        <v>50</v>
      </c>
      <c r="R23" s="170"/>
      <c r="S23" s="170"/>
      <c r="T23" s="171"/>
      <c r="U23" s="84">
        <f>MAX(U13:U21)</f>
        <v>1430.5</v>
      </c>
      <c r="AB23" s="1"/>
    </row>
    <row r="24" spans="1:28" ht="13.5" customHeight="1" x14ac:dyDescent="0.2">
      <c r="A24" s="167"/>
      <c r="B24" s="168"/>
      <c r="C24" s="82" t="s">
        <v>71</v>
      </c>
      <c r="D24" s="86"/>
      <c r="E24" s="86"/>
      <c r="F24" s="87" t="s">
        <v>63</v>
      </c>
      <c r="G24" s="88"/>
      <c r="H24" s="167"/>
      <c r="I24" s="168"/>
      <c r="J24" s="82" t="s">
        <v>71</v>
      </c>
      <c r="K24" s="86"/>
      <c r="L24" s="86"/>
      <c r="M24" s="87" t="s">
        <v>69</v>
      </c>
      <c r="N24" s="88"/>
      <c r="O24" s="167"/>
      <c r="P24" s="168"/>
      <c r="Q24" s="82" t="s">
        <v>71</v>
      </c>
      <c r="R24" s="86"/>
      <c r="S24" s="86"/>
      <c r="T24" s="87" t="s">
        <v>79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4" t="s">
        <v>51</v>
      </c>
      <c r="B26" s="174"/>
      <c r="C26" s="174"/>
      <c r="D26" s="174"/>
      <c r="E26" s="17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2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8" zoomScaleNormal="100" workbookViewId="0">
      <selection activeCell="S21" sqref="S21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3" t="s">
        <v>38</v>
      </c>
      <c r="B2" s="203"/>
      <c r="C2" s="203"/>
      <c r="D2" s="203"/>
      <c r="E2" s="203"/>
      <c r="F2" s="203"/>
      <c r="G2" s="203"/>
      <c r="H2" s="203"/>
      <c r="I2" s="203"/>
      <c r="J2" s="203"/>
      <c r="K2" s="203"/>
      <c r="L2" s="203"/>
      <c r="M2" s="203"/>
      <c r="N2" s="203"/>
      <c r="O2" s="203"/>
      <c r="P2" s="203"/>
      <c r="Q2" s="203"/>
      <c r="R2" s="203"/>
      <c r="S2" s="203"/>
      <c r="T2" s="203"/>
      <c r="U2" s="203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1" t="s">
        <v>54</v>
      </c>
      <c r="B4" s="201"/>
      <c r="C4" s="201"/>
      <c r="D4" s="51"/>
      <c r="E4" s="204" t="str">
        <f>'G-2'!E4:H4</f>
        <v>DE OBRA</v>
      </c>
      <c r="F4" s="204"/>
      <c r="G4" s="204"/>
      <c r="H4" s="204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9" t="s">
        <v>56</v>
      </c>
      <c r="B5" s="199"/>
      <c r="C5" s="199"/>
      <c r="D5" s="204" t="str">
        <f>'G-2'!D5:H5</f>
        <v>CALLE 79 X CARRERA 51</v>
      </c>
      <c r="E5" s="204"/>
      <c r="F5" s="204"/>
      <c r="G5" s="204"/>
      <c r="H5" s="204"/>
      <c r="I5" s="199" t="s">
        <v>53</v>
      </c>
      <c r="J5" s="199"/>
      <c r="K5" s="199"/>
      <c r="L5" s="190">
        <f>'G-2'!L5:N5</f>
        <v>0</v>
      </c>
      <c r="M5" s="190"/>
      <c r="N5" s="190"/>
      <c r="O5" s="50"/>
      <c r="P5" s="199" t="s">
        <v>57</v>
      </c>
      <c r="Q5" s="199"/>
      <c r="R5" s="199"/>
      <c r="S5" s="190" t="s">
        <v>133</v>
      </c>
      <c r="T5" s="190"/>
      <c r="U5" s="190"/>
    </row>
    <row r="6" spans="1:28" ht="12.75" customHeight="1" x14ac:dyDescent="0.2">
      <c r="A6" s="199" t="s">
        <v>55</v>
      </c>
      <c r="B6" s="199"/>
      <c r="C6" s="199"/>
      <c r="D6" s="202" t="s">
        <v>151</v>
      </c>
      <c r="E6" s="202"/>
      <c r="F6" s="202"/>
      <c r="G6" s="202"/>
      <c r="H6" s="202"/>
      <c r="I6" s="199" t="s">
        <v>59</v>
      </c>
      <c r="J6" s="199"/>
      <c r="K6" s="199"/>
      <c r="L6" s="198">
        <v>2</v>
      </c>
      <c r="M6" s="198"/>
      <c r="N6" s="198"/>
      <c r="O6" s="54"/>
      <c r="P6" s="199" t="s">
        <v>58</v>
      </c>
      <c r="Q6" s="199"/>
      <c r="R6" s="199"/>
      <c r="S6" s="205">
        <f>'G-2'!S6:U6</f>
        <v>43273</v>
      </c>
      <c r="T6" s="205"/>
      <c r="U6" s="205"/>
    </row>
    <row r="7" spans="1:28" ht="7.5" customHeight="1" x14ac:dyDescent="0.2">
      <c r="A7" s="55"/>
      <c r="B7" s="49"/>
      <c r="C7" s="49"/>
      <c r="D7" s="49"/>
      <c r="E7" s="200"/>
      <c r="F7" s="200"/>
      <c r="G7" s="200"/>
      <c r="H7" s="200"/>
      <c r="I7" s="200"/>
      <c r="J7" s="200"/>
      <c r="K7" s="200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93" t="s">
        <v>36</v>
      </c>
      <c r="B8" s="195" t="s">
        <v>34</v>
      </c>
      <c r="C8" s="196"/>
      <c r="D8" s="196"/>
      <c r="E8" s="197"/>
      <c r="F8" s="193" t="s">
        <v>35</v>
      </c>
      <c r="G8" s="193" t="s">
        <v>37</v>
      </c>
      <c r="H8" s="193" t="s">
        <v>36</v>
      </c>
      <c r="I8" s="195" t="s">
        <v>34</v>
      </c>
      <c r="J8" s="196"/>
      <c r="K8" s="196"/>
      <c r="L8" s="197"/>
      <c r="M8" s="193" t="s">
        <v>35</v>
      </c>
      <c r="N8" s="193" t="s">
        <v>37</v>
      </c>
      <c r="O8" s="193" t="s">
        <v>36</v>
      </c>
      <c r="P8" s="195" t="s">
        <v>34</v>
      </c>
      <c r="Q8" s="196"/>
      <c r="R8" s="196"/>
      <c r="S8" s="197"/>
      <c r="T8" s="193" t="s">
        <v>35</v>
      </c>
      <c r="U8" s="193" t="s">
        <v>37</v>
      </c>
    </row>
    <row r="9" spans="1:28" ht="12" customHeight="1" x14ac:dyDescent="0.2">
      <c r="A9" s="194"/>
      <c r="B9" s="57" t="s">
        <v>52</v>
      </c>
      <c r="C9" s="57" t="s">
        <v>0</v>
      </c>
      <c r="D9" s="57" t="s">
        <v>2</v>
      </c>
      <c r="E9" s="58" t="s">
        <v>3</v>
      </c>
      <c r="F9" s="194"/>
      <c r="G9" s="194"/>
      <c r="H9" s="194"/>
      <c r="I9" s="59" t="s">
        <v>52</v>
      </c>
      <c r="J9" s="59" t="s">
        <v>0</v>
      </c>
      <c r="K9" s="57" t="s">
        <v>2</v>
      </c>
      <c r="L9" s="58" t="s">
        <v>3</v>
      </c>
      <c r="M9" s="194"/>
      <c r="N9" s="194"/>
      <c r="O9" s="194"/>
      <c r="P9" s="59" t="s">
        <v>52</v>
      </c>
      <c r="Q9" s="59" t="s">
        <v>0</v>
      </c>
      <c r="R9" s="57" t="s">
        <v>2</v>
      </c>
      <c r="S9" s="58" t="s">
        <v>3</v>
      </c>
      <c r="T9" s="194"/>
      <c r="U9" s="194"/>
    </row>
    <row r="10" spans="1:28" ht="24" customHeight="1" x14ac:dyDescent="0.2">
      <c r="A10" s="60" t="s">
        <v>11</v>
      </c>
      <c r="B10" s="61">
        <v>8</v>
      </c>
      <c r="C10" s="61">
        <v>79</v>
      </c>
      <c r="D10" s="61">
        <v>0</v>
      </c>
      <c r="E10" s="61">
        <v>0</v>
      </c>
      <c r="F10" s="62">
        <f t="shared" ref="F10:F22" si="0">B10*0.5+C10*1+D10*2+E10*2.5</f>
        <v>83</v>
      </c>
      <c r="G10" s="63"/>
      <c r="H10" s="64" t="s">
        <v>4</v>
      </c>
      <c r="I10" s="46">
        <v>21</v>
      </c>
      <c r="J10" s="46">
        <v>64</v>
      </c>
      <c r="K10" s="46">
        <v>0</v>
      </c>
      <c r="L10" s="46">
        <v>1</v>
      </c>
      <c r="M10" s="62">
        <f t="shared" ref="M10:M22" si="1">I10*0.5+J10*1+K10*2+L10*2.5</f>
        <v>77</v>
      </c>
      <c r="N10" s="65">
        <f>F20+F21+F22+M10</f>
        <v>324.5</v>
      </c>
      <c r="O10" s="64" t="s">
        <v>43</v>
      </c>
      <c r="P10" s="46">
        <v>11</v>
      </c>
      <c r="Q10" s="46">
        <v>67</v>
      </c>
      <c r="R10" s="46">
        <v>0</v>
      </c>
      <c r="S10" s="46">
        <v>0</v>
      </c>
      <c r="T10" s="62">
        <f t="shared" ref="T10:T21" si="2">P10*0.5+Q10*1+R10*2+S10*2.5</f>
        <v>72.5</v>
      </c>
      <c r="U10" s="66"/>
      <c r="W10" s="1"/>
      <c r="X10" s="1"/>
      <c r="Y10" s="1" t="s">
        <v>62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5</v>
      </c>
      <c r="C11" s="61">
        <v>90</v>
      </c>
      <c r="D11" s="61">
        <v>0</v>
      </c>
      <c r="E11" s="61">
        <v>0</v>
      </c>
      <c r="F11" s="62">
        <f t="shared" si="0"/>
        <v>92.5</v>
      </c>
      <c r="G11" s="63"/>
      <c r="H11" s="64" t="s">
        <v>5</v>
      </c>
      <c r="I11" s="46">
        <v>12</v>
      </c>
      <c r="J11" s="46">
        <v>72</v>
      </c>
      <c r="K11" s="46">
        <v>0</v>
      </c>
      <c r="L11" s="46">
        <v>1</v>
      </c>
      <c r="M11" s="62">
        <f t="shared" si="1"/>
        <v>80.5</v>
      </c>
      <c r="N11" s="65">
        <f>F21+F22+M10+M11</f>
        <v>330</v>
      </c>
      <c r="O11" s="64" t="s">
        <v>44</v>
      </c>
      <c r="P11" s="46">
        <v>10</v>
      </c>
      <c r="Q11" s="46">
        <v>78</v>
      </c>
      <c r="R11" s="46">
        <v>0</v>
      </c>
      <c r="S11" s="46">
        <v>2</v>
      </c>
      <c r="T11" s="62">
        <f t="shared" si="2"/>
        <v>88</v>
      </c>
      <c r="U11" s="63"/>
      <c r="W11" s="1"/>
      <c r="X11" s="1"/>
      <c r="Y11" s="1" t="s">
        <v>69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12</v>
      </c>
      <c r="C12" s="61">
        <v>107</v>
      </c>
      <c r="D12" s="61">
        <v>0</v>
      </c>
      <c r="E12" s="61">
        <v>0</v>
      </c>
      <c r="F12" s="62">
        <f t="shared" si="0"/>
        <v>113</v>
      </c>
      <c r="G12" s="63"/>
      <c r="H12" s="64" t="s">
        <v>6</v>
      </c>
      <c r="I12" s="46">
        <v>23</v>
      </c>
      <c r="J12" s="46">
        <v>63</v>
      </c>
      <c r="K12" s="46">
        <v>0</v>
      </c>
      <c r="L12" s="46">
        <v>2</v>
      </c>
      <c r="M12" s="62">
        <f t="shared" si="1"/>
        <v>79.5</v>
      </c>
      <c r="N12" s="63">
        <f>F22+M10+M11+M12</f>
        <v>336.5</v>
      </c>
      <c r="O12" s="64" t="s">
        <v>32</v>
      </c>
      <c r="P12" s="46">
        <v>13</v>
      </c>
      <c r="Q12" s="46">
        <v>86</v>
      </c>
      <c r="R12" s="46">
        <v>0</v>
      </c>
      <c r="S12" s="46">
        <v>2</v>
      </c>
      <c r="T12" s="62">
        <f t="shared" si="2"/>
        <v>97.5</v>
      </c>
      <c r="U12" s="63"/>
      <c r="W12" s="1"/>
      <c r="X12" s="1"/>
      <c r="Y12" s="1" t="s">
        <v>72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9</v>
      </c>
      <c r="C13" s="61">
        <v>85</v>
      </c>
      <c r="D13" s="61">
        <v>0</v>
      </c>
      <c r="E13" s="61">
        <v>1</v>
      </c>
      <c r="F13" s="62">
        <f t="shared" si="0"/>
        <v>92</v>
      </c>
      <c r="G13" s="63">
        <f t="shared" ref="G13:G19" si="3">F10+F11+F12+F13</f>
        <v>380.5</v>
      </c>
      <c r="H13" s="64" t="s">
        <v>7</v>
      </c>
      <c r="I13" s="46">
        <v>19</v>
      </c>
      <c r="J13" s="46">
        <v>70</v>
      </c>
      <c r="K13" s="46">
        <v>0</v>
      </c>
      <c r="L13" s="46">
        <v>0</v>
      </c>
      <c r="M13" s="62">
        <f t="shared" si="1"/>
        <v>79.5</v>
      </c>
      <c r="N13" s="63">
        <f t="shared" ref="N13:N18" si="4">M10+M11+M12+M13</f>
        <v>316.5</v>
      </c>
      <c r="O13" s="64" t="s">
        <v>33</v>
      </c>
      <c r="P13" s="46">
        <v>24</v>
      </c>
      <c r="Q13" s="46">
        <v>66</v>
      </c>
      <c r="R13" s="46">
        <v>0</v>
      </c>
      <c r="S13" s="46">
        <v>0</v>
      </c>
      <c r="T13" s="62">
        <f t="shared" si="2"/>
        <v>78</v>
      </c>
      <c r="U13" s="63">
        <f t="shared" ref="U13:U21" si="5">T10+T11+T12+T13</f>
        <v>336</v>
      </c>
      <c r="W13" s="1" t="s">
        <v>77</v>
      </c>
      <c r="X13" s="81">
        <v>917</v>
      </c>
      <c r="Y13" s="1" t="s">
        <v>66</v>
      </c>
      <c r="Z13" s="81">
        <v>810.5</v>
      </c>
      <c r="AA13" s="1" t="s">
        <v>75</v>
      </c>
      <c r="AB13" s="81">
        <v>0</v>
      </c>
    </row>
    <row r="14" spans="1:28" ht="24" customHeight="1" x14ac:dyDescent="0.2">
      <c r="A14" s="60" t="s">
        <v>21</v>
      </c>
      <c r="B14" s="61">
        <v>8</v>
      </c>
      <c r="C14" s="61">
        <v>89</v>
      </c>
      <c r="D14" s="61">
        <v>0</v>
      </c>
      <c r="E14" s="61">
        <v>0</v>
      </c>
      <c r="F14" s="62">
        <f t="shared" si="0"/>
        <v>93</v>
      </c>
      <c r="G14" s="63">
        <f t="shared" si="3"/>
        <v>390.5</v>
      </c>
      <c r="H14" s="64" t="s">
        <v>9</v>
      </c>
      <c r="I14" s="46">
        <v>16</v>
      </c>
      <c r="J14" s="46">
        <v>59</v>
      </c>
      <c r="K14" s="46">
        <v>0</v>
      </c>
      <c r="L14" s="46">
        <v>0</v>
      </c>
      <c r="M14" s="62">
        <f t="shared" si="1"/>
        <v>67</v>
      </c>
      <c r="N14" s="63">
        <f t="shared" si="4"/>
        <v>306.5</v>
      </c>
      <c r="O14" s="64" t="s">
        <v>29</v>
      </c>
      <c r="P14" s="45">
        <v>32</v>
      </c>
      <c r="Q14" s="45">
        <v>93</v>
      </c>
      <c r="R14" s="45">
        <v>0</v>
      </c>
      <c r="S14" s="45">
        <v>3</v>
      </c>
      <c r="T14" s="62">
        <f t="shared" si="2"/>
        <v>116.5</v>
      </c>
      <c r="U14" s="63">
        <f t="shared" si="5"/>
        <v>380</v>
      </c>
      <c r="W14" s="1" t="s">
        <v>82</v>
      </c>
      <c r="X14" s="81">
        <v>927.5</v>
      </c>
      <c r="Y14" s="1" t="s">
        <v>65</v>
      </c>
      <c r="Z14" s="81">
        <v>813</v>
      </c>
      <c r="AA14" s="1" t="s">
        <v>76</v>
      </c>
      <c r="AB14" s="81">
        <v>0</v>
      </c>
    </row>
    <row r="15" spans="1:28" ht="24" customHeight="1" x14ac:dyDescent="0.2">
      <c r="A15" s="60" t="s">
        <v>23</v>
      </c>
      <c r="B15" s="61">
        <v>16</v>
      </c>
      <c r="C15" s="61">
        <v>170</v>
      </c>
      <c r="D15" s="61">
        <v>0</v>
      </c>
      <c r="E15" s="61">
        <v>0</v>
      </c>
      <c r="F15" s="62">
        <f t="shared" si="0"/>
        <v>178</v>
      </c>
      <c r="G15" s="63">
        <f t="shared" si="3"/>
        <v>476</v>
      </c>
      <c r="H15" s="64" t="s">
        <v>12</v>
      </c>
      <c r="I15" s="46">
        <v>12</v>
      </c>
      <c r="J15" s="46">
        <v>51</v>
      </c>
      <c r="K15" s="46">
        <v>0</v>
      </c>
      <c r="L15" s="46">
        <v>0</v>
      </c>
      <c r="M15" s="62">
        <f t="shared" si="1"/>
        <v>57</v>
      </c>
      <c r="N15" s="63">
        <f t="shared" si="4"/>
        <v>283</v>
      </c>
      <c r="O15" s="60" t="s">
        <v>30</v>
      </c>
      <c r="P15" s="46">
        <v>16</v>
      </c>
      <c r="Q15" s="46">
        <v>61</v>
      </c>
      <c r="R15" s="46">
        <v>1</v>
      </c>
      <c r="S15" s="46">
        <v>2</v>
      </c>
      <c r="T15" s="62">
        <f t="shared" si="2"/>
        <v>76</v>
      </c>
      <c r="U15" s="63">
        <f t="shared" si="5"/>
        <v>368</v>
      </c>
      <c r="W15" s="1" t="s">
        <v>64</v>
      </c>
      <c r="X15" s="81">
        <v>941.5</v>
      </c>
      <c r="Y15" s="1" t="s">
        <v>78</v>
      </c>
      <c r="Z15" s="81">
        <v>813.5</v>
      </c>
      <c r="AA15" s="1" t="s">
        <v>79</v>
      </c>
      <c r="AB15" s="81">
        <v>0</v>
      </c>
    </row>
    <row r="16" spans="1:28" ht="24" customHeight="1" x14ac:dyDescent="0.2">
      <c r="A16" s="60" t="s">
        <v>39</v>
      </c>
      <c r="B16" s="61">
        <v>17</v>
      </c>
      <c r="C16" s="61">
        <v>100</v>
      </c>
      <c r="D16" s="61">
        <v>0</v>
      </c>
      <c r="E16" s="61">
        <v>2</v>
      </c>
      <c r="F16" s="62">
        <f t="shared" si="0"/>
        <v>113.5</v>
      </c>
      <c r="G16" s="63">
        <f t="shared" si="3"/>
        <v>476.5</v>
      </c>
      <c r="H16" s="64" t="s">
        <v>15</v>
      </c>
      <c r="I16" s="46">
        <v>15</v>
      </c>
      <c r="J16" s="46">
        <v>56</v>
      </c>
      <c r="K16" s="46">
        <v>0</v>
      </c>
      <c r="L16" s="46">
        <v>0</v>
      </c>
      <c r="M16" s="62">
        <f t="shared" si="1"/>
        <v>63.5</v>
      </c>
      <c r="N16" s="63">
        <f t="shared" si="4"/>
        <v>267</v>
      </c>
      <c r="O16" s="64" t="s">
        <v>8</v>
      </c>
      <c r="P16" s="46">
        <v>12</v>
      </c>
      <c r="Q16" s="46">
        <v>53</v>
      </c>
      <c r="R16" s="46">
        <v>0</v>
      </c>
      <c r="S16" s="46">
        <v>0</v>
      </c>
      <c r="T16" s="62">
        <f t="shared" si="2"/>
        <v>59</v>
      </c>
      <c r="U16" s="63">
        <f t="shared" si="5"/>
        <v>329.5</v>
      </c>
      <c r="W16" s="1" t="s">
        <v>63</v>
      </c>
      <c r="X16" s="81">
        <v>942</v>
      </c>
      <c r="Y16" s="1" t="s">
        <v>91</v>
      </c>
      <c r="Z16" s="81">
        <v>814</v>
      </c>
      <c r="AA16" s="1" t="s">
        <v>81</v>
      </c>
      <c r="AB16" s="81">
        <v>0</v>
      </c>
    </row>
    <row r="17" spans="1:28" ht="24" customHeight="1" x14ac:dyDescent="0.2">
      <c r="A17" s="60" t="s">
        <v>40</v>
      </c>
      <c r="B17" s="61">
        <v>19</v>
      </c>
      <c r="C17" s="61">
        <v>80</v>
      </c>
      <c r="D17" s="61">
        <v>0</v>
      </c>
      <c r="E17" s="61">
        <v>1</v>
      </c>
      <c r="F17" s="62">
        <f t="shared" si="0"/>
        <v>92</v>
      </c>
      <c r="G17" s="63">
        <f t="shared" si="3"/>
        <v>476.5</v>
      </c>
      <c r="H17" s="64" t="s">
        <v>18</v>
      </c>
      <c r="I17" s="46">
        <v>19</v>
      </c>
      <c r="J17" s="46">
        <v>81</v>
      </c>
      <c r="K17" s="46">
        <v>0</v>
      </c>
      <c r="L17" s="46">
        <v>0</v>
      </c>
      <c r="M17" s="62">
        <f t="shared" si="1"/>
        <v>90.5</v>
      </c>
      <c r="N17" s="63">
        <f t="shared" si="4"/>
        <v>278</v>
      </c>
      <c r="O17" s="64" t="s">
        <v>10</v>
      </c>
      <c r="P17" s="46">
        <v>14</v>
      </c>
      <c r="Q17" s="46">
        <v>81</v>
      </c>
      <c r="R17" s="46">
        <v>0</v>
      </c>
      <c r="S17" s="46">
        <v>2</v>
      </c>
      <c r="T17" s="62">
        <f t="shared" si="2"/>
        <v>93</v>
      </c>
      <c r="U17" s="63">
        <f t="shared" si="5"/>
        <v>344.5</v>
      </c>
      <c r="W17" s="1" t="s">
        <v>80</v>
      </c>
      <c r="X17" s="81">
        <v>946</v>
      </c>
      <c r="Y17" s="1" t="s">
        <v>74</v>
      </c>
      <c r="Z17" s="81">
        <v>816.5</v>
      </c>
      <c r="AA17" s="1" t="s">
        <v>84</v>
      </c>
      <c r="AB17" s="81">
        <v>0</v>
      </c>
    </row>
    <row r="18" spans="1:28" ht="24" customHeight="1" x14ac:dyDescent="0.2">
      <c r="A18" s="60" t="s">
        <v>41</v>
      </c>
      <c r="B18" s="61">
        <v>13</v>
      </c>
      <c r="C18" s="61">
        <v>90</v>
      </c>
      <c r="D18" s="61">
        <v>0</v>
      </c>
      <c r="E18" s="61">
        <v>3</v>
      </c>
      <c r="F18" s="62">
        <f t="shared" si="0"/>
        <v>104</v>
      </c>
      <c r="G18" s="63">
        <f t="shared" si="3"/>
        <v>487.5</v>
      </c>
      <c r="H18" s="64" t="s">
        <v>20</v>
      </c>
      <c r="I18" s="46">
        <v>24</v>
      </c>
      <c r="J18" s="46">
        <v>99</v>
      </c>
      <c r="K18" s="46">
        <v>0</v>
      </c>
      <c r="L18" s="46">
        <v>2</v>
      </c>
      <c r="M18" s="62">
        <f t="shared" si="1"/>
        <v>116</v>
      </c>
      <c r="N18" s="63">
        <f t="shared" si="4"/>
        <v>327</v>
      </c>
      <c r="O18" s="64" t="s">
        <v>13</v>
      </c>
      <c r="P18" s="46">
        <v>12</v>
      </c>
      <c r="Q18" s="46">
        <v>87</v>
      </c>
      <c r="R18" s="46">
        <v>0</v>
      </c>
      <c r="S18" s="46">
        <v>0</v>
      </c>
      <c r="T18" s="62">
        <f t="shared" si="2"/>
        <v>93</v>
      </c>
      <c r="U18" s="63">
        <f t="shared" si="5"/>
        <v>321</v>
      </c>
      <c r="W18" s="1" t="s">
        <v>85</v>
      </c>
      <c r="X18" s="81">
        <v>963</v>
      </c>
      <c r="Y18" s="1" t="s">
        <v>73</v>
      </c>
      <c r="Z18" s="81">
        <v>817.5</v>
      </c>
      <c r="AA18" s="1" t="s">
        <v>67</v>
      </c>
      <c r="AB18" s="81">
        <v>0</v>
      </c>
    </row>
    <row r="19" spans="1:28" ht="24" customHeight="1" thickBot="1" x14ac:dyDescent="0.25">
      <c r="A19" s="68" t="s">
        <v>42</v>
      </c>
      <c r="B19" s="69">
        <v>14</v>
      </c>
      <c r="C19" s="69">
        <v>76</v>
      </c>
      <c r="D19" s="69">
        <v>0</v>
      </c>
      <c r="E19" s="69">
        <v>1</v>
      </c>
      <c r="F19" s="70">
        <f t="shared" si="0"/>
        <v>85.5</v>
      </c>
      <c r="G19" s="71">
        <f t="shared" si="3"/>
        <v>395</v>
      </c>
      <c r="H19" s="72" t="s">
        <v>22</v>
      </c>
      <c r="I19" s="45">
        <v>16</v>
      </c>
      <c r="J19" s="45">
        <v>96</v>
      </c>
      <c r="K19" s="45">
        <v>0</v>
      </c>
      <c r="L19" s="45">
        <v>0</v>
      </c>
      <c r="M19" s="62">
        <f t="shared" si="1"/>
        <v>104</v>
      </c>
      <c r="N19" s="63">
        <f>M16+M17+M18+M19</f>
        <v>374</v>
      </c>
      <c r="O19" s="64" t="s">
        <v>16</v>
      </c>
      <c r="P19" s="46">
        <v>19</v>
      </c>
      <c r="Q19" s="46">
        <v>69</v>
      </c>
      <c r="R19" s="46">
        <v>0</v>
      </c>
      <c r="S19" s="46">
        <v>0</v>
      </c>
      <c r="T19" s="62">
        <f t="shared" si="2"/>
        <v>78.5</v>
      </c>
      <c r="U19" s="63">
        <f t="shared" si="5"/>
        <v>323.5</v>
      </c>
      <c r="W19" s="1" t="s">
        <v>87</v>
      </c>
      <c r="X19" s="81">
        <v>967</v>
      </c>
      <c r="Y19" s="1" t="s">
        <v>88</v>
      </c>
      <c r="Z19" s="81">
        <v>826</v>
      </c>
      <c r="AA19" s="1" t="s">
        <v>89</v>
      </c>
      <c r="AB19" s="81">
        <v>0</v>
      </c>
    </row>
    <row r="20" spans="1:28" ht="24" customHeight="1" x14ac:dyDescent="0.2">
      <c r="A20" s="64" t="s">
        <v>27</v>
      </c>
      <c r="B20" s="67">
        <v>12</v>
      </c>
      <c r="C20" s="67">
        <v>69</v>
      </c>
      <c r="D20" s="67">
        <v>0</v>
      </c>
      <c r="E20" s="67">
        <v>0</v>
      </c>
      <c r="F20" s="73">
        <f t="shared" si="0"/>
        <v>75</v>
      </c>
      <c r="G20" s="74"/>
      <c r="H20" s="64" t="s">
        <v>24</v>
      </c>
      <c r="I20" s="46">
        <v>10</v>
      </c>
      <c r="J20" s="46">
        <v>75</v>
      </c>
      <c r="K20" s="46">
        <v>0</v>
      </c>
      <c r="L20" s="46">
        <v>2</v>
      </c>
      <c r="M20" s="73">
        <f t="shared" si="1"/>
        <v>85</v>
      </c>
      <c r="N20" s="63">
        <f>M17+M18+M19+M20</f>
        <v>395.5</v>
      </c>
      <c r="O20" s="64" t="s">
        <v>45</v>
      </c>
      <c r="P20" s="45">
        <v>18</v>
      </c>
      <c r="Q20" s="45">
        <v>66</v>
      </c>
      <c r="R20" s="45">
        <v>0</v>
      </c>
      <c r="S20" s="45">
        <v>0</v>
      </c>
      <c r="T20" s="73">
        <f t="shared" si="2"/>
        <v>75</v>
      </c>
      <c r="U20" s="63">
        <f t="shared" si="5"/>
        <v>339.5</v>
      </c>
      <c r="W20" s="1"/>
      <c r="X20" s="1"/>
      <c r="Y20" s="1" t="s">
        <v>90</v>
      </c>
      <c r="Z20" s="81">
        <v>830</v>
      </c>
      <c r="AA20" s="1" t="s">
        <v>68</v>
      </c>
      <c r="AB20" s="81">
        <v>0</v>
      </c>
    </row>
    <row r="21" spans="1:28" ht="24" customHeight="1" thickBot="1" x14ac:dyDescent="0.25">
      <c r="A21" s="64" t="s">
        <v>28</v>
      </c>
      <c r="B21" s="61">
        <v>23</v>
      </c>
      <c r="C21" s="61">
        <v>59</v>
      </c>
      <c r="D21" s="61">
        <v>0</v>
      </c>
      <c r="E21" s="61">
        <v>1</v>
      </c>
      <c r="F21" s="62">
        <f t="shared" si="0"/>
        <v>73</v>
      </c>
      <c r="G21" s="75"/>
      <c r="H21" s="72" t="s">
        <v>25</v>
      </c>
      <c r="I21" s="46">
        <v>13</v>
      </c>
      <c r="J21" s="46">
        <v>64</v>
      </c>
      <c r="K21" s="46">
        <v>1</v>
      </c>
      <c r="L21" s="46">
        <v>2</v>
      </c>
      <c r="M21" s="62">
        <f t="shared" si="1"/>
        <v>77.5</v>
      </c>
      <c r="N21" s="63">
        <f>M18+M19+M20+M21</f>
        <v>382.5</v>
      </c>
      <c r="O21" s="68" t="s">
        <v>46</v>
      </c>
      <c r="P21" s="47">
        <v>13</v>
      </c>
      <c r="Q21" s="47">
        <v>53</v>
      </c>
      <c r="R21" s="47">
        <v>0</v>
      </c>
      <c r="S21" s="47">
        <v>0</v>
      </c>
      <c r="T21" s="70">
        <f t="shared" si="2"/>
        <v>59.5</v>
      </c>
      <c r="U21" s="71">
        <f t="shared" si="5"/>
        <v>306</v>
      </c>
      <c r="W21" s="1"/>
      <c r="X21" s="1"/>
      <c r="Y21" s="1" t="s">
        <v>83</v>
      </c>
      <c r="Z21" s="81">
        <v>839.5</v>
      </c>
      <c r="AA21" s="1" t="s">
        <v>70</v>
      </c>
      <c r="AB21" s="81">
        <v>0</v>
      </c>
    </row>
    <row r="22" spans="1:28" ht="24" customHeight="1" thickBot="1" x14ac:dyDescent="0.25">
      <c r="A22" s="64" t="s">
        <v>1</v>
      </c>
      <c r="B22" s="61">
        <v>24</v>
      </c>
      <c r="C22" s="61">
        <v>80</v>
      </c>
      <c r="D22" s="61">
        <v>0</v>
      </c>
      <c r="E22" s="61">
        <v>3</v>
      </c>
      <c r="F22" s="62">
        <f t="shared" si="0"/>
        <v>99.5</v>
      </c>
      <c r="G22" s="63"/>
      <c r="H22" s="68" t="s">
        <v>26</v>
      </c>
      <c r="I22" s="47">
        <v>20</v>
      </c>
      <c r="J22" s="47">
        <v>84</v>
      </c>
      <c r="K22" s="47">
        <v>0</v>
      </c>
      <c r="L22" s="47">
        <v>1</v>
      </c>
      <c r="M22" s="62">
        <f t="shared" si="1"/>
        <v>96.5</v>
      </c>
      <c r="N22" s="71">
        <f>M19+M20+M21+M22</f>
        <v>363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86</v>
      </c>
      <c r="Z22" s="81">
        <v>845.5</v>
      </c>
      <c r="AA22" s="1"/>
      <c r="AB22" s="81"/>
    </row>
    <row r="23" spans="1:28" ht="13.5" customHeight="1" x14ac:dyDescent="0.2">
      <c r="A23" s="209" t="s">
        <v>47</v>
      </c>
      <c r="B23" s="210"/>
      <c r="C23" s="215" t="s">
        <v>50</v>
      </c>
      <c r="D23" s="216"/>
      <c r="E23" s="216"/>
      <c r="F23" s="217"/>
      <c r="G23" s="89">
        <f>MAX(G13:G19)</f>
        <v>487.5</v>
      </c>
      <c r="H23" s="213" t="s">
        <v>48</v>
      </c>
      <c r="I23" s="214"/>
      <c r="J23" s="206" t="s">
        <v>50</v>
      </c>
      <c r="K23" s="207"/>
      <c r="L23" s="207"/>
      <c r="M23" s="208"/>
      <c r="N23" s="90">
        <f>MAX(N10:N22)</f>
        <v>395.5</v>
      </c>
      <c r="O23" s="209" t="s">
        <v>49</v>
      </c>
      <c r="P23" s="210"/>
      <c r="Q23" s="215" t="s">
        <v>50</v>
      </c>
      <c r="R23" s="216"/>
      <c r="S23" s="216"/>
      <c r="T23" s="217"/>
      <c r="U23" s="89">
        <f>MAX(U13:U21)</f>
        <v>380</v>
      </c>
      <c r="W23" s="1"/>
      <c r="X23" s="1"/>
      <c r="Y23" s="1"/>
      <c r="Z23" s="1"/>
      <c r="AA23" s="1"/>
      <c r="AB23" s="1"/>
    </row>
    <row r="24" spans="1:28" ht="13.5" customHeight="1" x14ac:dyDescent="0.2">
      <c r="A24" s="211"/>
      <c r="B24" s="212"/>
      <c r="C24" s="83" t="s">
        <v>71</v>
      </c>
      <c r="D24" s="86"/>
      <c r="E24" s="86"/>
      <c r="F24" s="87" t="s">
        <v>85</v>
      </c>
      <c r="G24" s="88"/>
      <c r="H24" s="211"/>
      <c r="I24" s="212"/>
      <c r="J24" s="83" t="s">
        <v>71</v>
      </c>
      <c r="K24" s="86"/>
      <c r="L24" s="86"/>
      <c r="M24" s="87" t="s">
        <v>90</v>
      </c>
      <c r="N24" s="88"/>
      <c r="O24" s="211"/>
      <c r="P24" s="212"/>
      <c r="Q24" s="83" t="s">
        <v>71</v>
      </c>
      <c r="R24" s="86"/>
      <c r="S24" s="86"/>
      <c r="T24" s="87" t="s">
        <v>79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74" t="s">
        <v>51</v>
      </c>
      <c r="B26" s="174"/>
      <c r="C26" s="174"/>
      <c r="D26" s="174"/>
      <c r="E26" s="17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X24" sqref="X24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7" t="s">
        <v>38</v>
      </c>
      <c r="B2" s="187"/>
      <c r="C2" s="187"/>
      <c r="D2" s="187"/>
      <c r="E2" s="187"/>
      <c r="F2" s="187"/>
      <c r="G2" s="187"/>
      <c r="H2" s="187"/>
      <c r="I2" s="187"/>
      <c r="J2" s="187"/>
      <c r="K2" s="187"/>
      <c r="L2" s="187"/>
      <c r="M2" s="187"/>
      <c r="N2" s="187"/>
      <c r="O2" s="187"/>
      <c r="P2" s="187"/>
      <c r="Q2" s="187"/>
      <c r="R2" s="187"/>
      <c r="S2" s="187"/>
      <c r="T2" s="187"/>
      <c r="U2" s="187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91" t="s">
        <v>54</v>
      </c>
      <c r="B4" s="191"/>
      <c r="C4" s="191"/>
      <c r="D4" s="26"/>
      <c r="E4" s="189" t="str">
        <f>'G-2'!E4:H4</f>
        <v>DE OBRA</v>
      </c>
      <c r="F4" s="189"/>
      <c r="G4" s="189"/>
      <c r="H4" s="189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83" t="s">
        <v>56</v>
      </c>
      <c r="B5" s="183"/>
      <c r="C5" s="183"/>
      <c r="D5" s="189" t="str">
        <f>'G-2'!D5:H5</f>
        <v>CALLE 79 X CARRERA 51</v>
      </c>
      <c r="E5" s="189"/>
      <c r="F5" s="189"/>
      <c r="G5" s="189"/>
      <c r="H5" s="189"/>
      <c r="I5" s="183" t="s">
        <v>53</v>
      </c>
      <c r="J5" s="183"/>
      <c r="K5" s="183"/>
      <c r="L5" s="190">
        <f>'G-2'!L5:N5</f>
        <v>0</v>
      </c>
      <c r="M5" s="190"/>
      <c r="N5" s="190"/>
      <c r="O5" s="12"/>
      <c r="P5" s="183" t="s">
        <v>57</v>
      </c>
      <c r="Q5" s="183"/>
      <c r="R5" s="183"/>
      <c r="S5" s="188" t="s">
        <v>92</v>
      </c>
      <c r="T5" s="188"/>
      <c r="U5" s="188"/>
    </row>
    <row r="6" spans="1:28" ht="12.75" customHeight="1" x14ac:dyDescent="0.2">
      <c r="A6" s="183" t="s">
        <v>55</v>
      </c>
      <c r="B6" s="183"/>
      <c r="C6" s="183"/>
      <c r="D6" s="192" t="s">
        <v>152</v>
      </c>
      <c r="E6" s="192"/>
      <c r="F6" s="192"/>
      <c r="G6" s="192"/>
      <c r="H6" s="192"/>
      <c r="I6" s="183" t="s">
        <v>59</v>
      </c>
      <c r="J6" s="183"/>
      <c r="K6" s="183"/>
      <c r="L6" s="185">
        <v>2</v>
      </c>
      <c r="M6" s="185"/>
      <c r="N6" s="185"/>
      <c r="O6" s="42"/>
      <c r="P6" s="183" t="s">
        <v>58</v>
      </c>
      <c r="Q6" s="183"/>
      <c r="R6" s="183"/>
      <c r="S6" s="186">
        <f>'G-2'!S6:U6</f>
        <v>43273</v>
      </c>
      <c r="T6" s="186"/>
      <c r="U6" s="186"/>
    </row>
    <row r="7" spans="1:28" ht="7.5" customHeight="1" x14ac:dyDescent="0.2">
      <c r="A7" s="13"/>
      <c r="B7" s="11"/>
      <c r="C7" s="11"/>
      <c r="D7" s="11"/>
      <c r="E7" s="184"/>
      <c r="F7" s="184"/>
      <c r="G7" s="184"/>
      <c r="H7" s="184"/>
      <c r="I7" s="184"/>
      <c r="J7" s="184"/>
      <c r="K7" s="184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2" t="s">
        <v>36</v>
      </c>
      <c r="B8" s="175" t="s">
        <v>34</v>
      </c>
      <c r="C8" s="176"/>
      <c r="D8" s="176"/>
      <c r="E8" s="177"/>
      <c r="F8" s="172" t="s">
        <v>35</v>
      </c>
      <c r="G8" s="172" t="s">
        <v>37</v>
      </c>
      <c r="H8" s="172" t="s">
        <v>36</v>
      </c>
      <c r="I8" s="175" t="s">
        <v>34</v>
      </c>
      <c r="J8" s="176"/>
      <c r="K8" s="176"/>
      <c r="L8" s="177"/>
      <c r="M8" s="172" t="s">
        <v>35</v>
      </c>
      <c r="N8" s="172" t="s">
        <v>37</v>
      </c>
      <c r="O8" s="172" t="s">
        <v>36</v>
      </c>
      <c r="P8" s="175" t="s">
        <v>34</v>
      </c>
      <c r="Q8" s="176"/>
      <c r="R8" s="176"/>
      <c r="S8" s="177"/>
      <c r="T8" s="172" t="s">
        <v>35</v>
      </c>
      <c r="U8" s="172" t="s">
        <v>37</v>
      </c>
    </row>
    <row r="9" spans="1:28" ht="12" customHeight="1" x14ac:dyDescent="0.2">
      <c r="A9" s="173"/>
      <c r="B9" s="15" t="s">
        <v>52</v>
      </c>
      <c r="C9" s="15" t="s">
        <v>0</v>
      </c>
      <c r="D9" s="15" t="s">
        <v>2</v>
      </c>
      <c r="E9" s="16" t="s">
        <v>3</v>
      </c>
      <c r="F9" s="173"/>
      <c r="G9" s="173"/>
      <c r="H9" s="173"/>
      <c r="I9" s="17" t="s">
        <v>52</v>
      </c>
      <c r="J9" s="17" t="s">
        <v>0</v>
      </c>
      <c r="K9" s="15" t="s">
        <v>2</v>
      </c>
      <c r="L9" s="16" t="s">
        <v>3</v>
      </c>
      <c r="M9" s="173"/>
      <c r="N9" s="173"/>
      <c r="O9" s="173"/>
      <c r="P9" s="17" t="s">
        <v>52</v>
      </c>
      <c r="Q9" s="17" t="s">
        <v>0</v>
      </c>
      <c r="R9" s="15" t="s">
        <v>2</v>
      </c>
      <c r="S9" s="16" t="s">
        <v>3</v>
      </c>
      <c r="T9" s="173"/>
      <c r="U9" s="173"/>
    </row>
    <row r="10" spans="1:28" ht="24" customHeight="1" x14ac:dyDescent="0.2">
      <c r="A10" s="18" t="s">
        <v>11</v>
      </c>
      <c r="B10" s="46">
        <v>21</v>
      </c>
      <c r="C10" s="46">
        <v>137</v>
      </c>
      <c r="D10" s="46">
        <v>0</v>
      </c>
      <c r="E10" s="46">
        <v>3</v>
      </c>
      <c r="F10" s="62">
        <f>B10*0.5+C10*1+D10*2+E10*2.5</f>
        <v>155</v>
      </c>
      <c r="G10" s="2"/>
      <c r="H10" s="19" t="s">
        <v>4</v>
      </c>
      <c r="I10" s="46">
        <v>27</v>
      </c>
      <c r="J10" s="46">
        <v>152</v>
      </c>
      <c r="K10" s="46">
        <v>0</v>
      </c>
      <c r="L10" s="46">
        <v>8</v>
      </c>
      <c r="M10" s="6">
        <f>I10*0.5+J10*1+K10*2+L10*2.5</f>
        <v>185.5</v>
      </c>
      <c r="N10" s="9">
        <f>F20+F21+F22+M10</f>
        <v>690.5</v>
      </c>
      <c r="O10" s="19" t="s">
        <v>43</v>
      </c>
      <c r="P10" s="46">
        <v>22</v>
      </c>
      <c r="Q10" s="46">
        <v>128</v>
      </c>
      <c r="R10" s="46">
        <v>0</v>
      </c>
      <c r="S10" s="46">
        <v>0</v>
      </c>
      <c r="T10" s="6">
        <f>P10*0.5+Q10*1+R10*2+S10*2.5</f>
        <v>139</v>
      </c>
      <c r="U10" s="10"/>
      <c r="W10" s="1"/>
      <c r="X10" s="1"/>
      <c r="Y10" s="1" t="s">
        <v>83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18</v>
      </c>
      <c r="C11" s="46">
        <v>129</v>
      </c>
      <c r="D11" s="46">
        <v>0</v>
      </c>
      <c r="E11" s="46">
        <v>1</v>
      </c>
      <c r="F11" s="6">
        <f t="shared" ref="F11:F22" si="0">B11*0.5+C11*1+D11*2+E11*2.5</f>
        <v>140.5</v>
      </c>
      <c r="G11" s="2"/>
      <c r="H11" s="19" t="s">
        <v>5</v>
      </c>
      <c r="I11" s="46">
        <v>14</v>
      </c>
      <c r="J11" s="46">
        <v>166</v>
      </c>
      <c r="K11" s="46">
        <v>0</v>
      </c>
      <c r="L11" s="46">
        <v>2</v>
      </c>
      <c r="M11" s="6">
        <f t="shared" ref="M11:M22" si="1">I11*0.5+J11*1+K11*2+L11*2.5</f>
        <v>178</v>
      </c>
      <c r="N11" s="9">
        <f>F21+F22+M10+M11</f>
        <v>713.5</v>
      </c>
      <c r="O11" s="19" t="s">
        <v>44</v>
      </c>
      <c r="P11" s="46">
        <v>29</v>
      </c>
      <c r="Q11" s="46">
        <v>116</v>
      </c>
      <c r="R11" s="46">
        <v>0</v>
      </c>
      <c r="S11" s="46">
        <v>2</v>
      </c>
      <c r="T11" s="6">
        <f t="shared" ref="T11:T21" si="2">P11*0.5+Q11*1+R11*2+S11*2.5</f>
        <v>135.5</v>
      </c>
      <c r="U11" s="2"/>
      <c r="W11" s="1"/>
      <c r="X11" s="1"/>
      <c r="Y11" s="1" t="s">
        <v>65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14</v>
      </c>
      <c r="C12" s="46">
        <v>127</v>
      </c>
      <c r="D12" s="46">
        <v>0</v>
      </c>
      <c r="E12" s="46">
        <v>0</v>
      </c>
      <c r="F12" s="6">
        <f t="shared" si="0"/>
        <v>134</v>
      </c>
      <c r="G12" s="2"/>
      <c r="H12" s="19" t="s">
        <v>6</v>
      </c>
      <c r="I12" s="46">
        <v>16</v>
      </c>
      <c r="J12" s="46">
        <v>187</v>
      </c>
      <c r="K12" s="46">
        <v>0</v>
      </c>
      <c r="L12" s="46">
        <v>0</v>
      </c>
      <c r="M12" s="6">
        <f t="shared" si="1"/>
        <v>195</v>
      </c>
      <c r="N12" s="2">
        <f>F22+M10+M11+M12</f>
        <v>767.5</v>
      </c>
      <c r="O12" s="19" t="s">
        <v>32</v>
      </c>
      <c r="P12" s="46">
        <v>26</v>
      </c>
      <c r="Q12" s="46">
        <v>183</v>
      </c>
      <c r="R12" s="46">
        <v>0</v>
      </c>
      <c r="S12" s="46">
        <v>1</v>
      </c>
      <c r="T12" s="6">
        <f t="shared" si="2"/>
        <v>198.5</v>
      </c>
      <c r="U12" s="2"/>
      <c r="W12" s="1"/>
      <c r="X12" s="1"/>
      <c r="Y12" s="1" t="s">
        <v>66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30</v>
      </c>
      <c r="C13" s="46">
        <v>120</v>
      </c>
      <c r="D13" s="46">
        <v>0</v>
      </c>
      <c r="E13" s="46">
        <v>1</v>
      </c>
      <c r="F13" s="6">
        <f t="shared" si="0"/>
        <v>137.5</v>
      </c>
      <c r="G13" s="2">
        <f>F10+F11+F12+F13</f>
        <v>567</v>
      </c>
      <c r="H13" s="19" t="s">
        <v>7</v>
      </c>
      <c r="I13" s="46">
        <v>20</v>
      </c>
      <c r="J13" s="46">
        <v>175</v>
      </c>
      <c r="K13" s="46">
        <v>0</v>
      </c>
      <c r="L13" s="46">
        <v>1</v>
      </c>
      <c r="M13" s="6">
        <f t="shared" si="1"/>
        <v>187.5</v>
      </c>
      <c r="N13" s="2">
        <f t="shared" ref="N13:N18" si="3">M10+M11+M12+M13</f>
        <v>746</v>
      </c>
      <c r="O13" s="19" t="s">
        <v>33</v>
      </c>
      <c r="P13" s="46">
        <v>16</v>
      </c>
      <c r="Q13" s="46">
        <v>152</v>
      </c>
      <c r="R13" s="46">
        <v>0</v>
      </c>
      <c r="S13" s="46">
        <v>2</v>
      </c>
      <c r="T13" s="6">
        <f t="shared" si="2"/>
        <v>165</v>
      </c>
      <c r="U13" s="2">
        <f t="shared" ref="U13:U21" si="4">T10+T11+T12+T13</f>
        <v>638</v>
      </c>
      <c r="W13" s="1" t="s">
        <v>87</v>
      </c>
      <c r="X13" s="81">
        <v>1077.5</v>
      </c>
      <c r="Y13" s="1" t="s">
        <v>78</v>
      </c>
      <c r="Z13" s="81">
        <v>950</v>
      </c>
      <c r="AA13" s="1" t="s">
        <v>75</v>
      </c>
      <c r="AB13" s="81">
        <v>0</v>
      </c>
    </row>
    <row r="14" spans="1:28" ht="24" customHeight="1" x14ac:dyDescent="0.2">
      <c r="A14" s="18" t="s">
        <v>21</v>
      </c>
      <c r="B14" s="46">
        <v>12</v>
      </c>
      <c r="C14" s="46">
        <v>111</v>
      </c>
      <c r="D14" s="46">
        <v>0</v>
      </c>
      <c r="E14" s="46">
        <v>0</v>
      </c>
      <c r="F14" s="6">
        <f t="shared" si="0"/>
        <v>117</v>
      </c>
      <c r="G14" s="2">
        <f t="shared" ref="G14:G19" si="5">F11+F12+F13+F14</f>
        <v>529</v>
      </c>
      <c r="H14" s="19" t="s">
        <v>9</v>
      </c>
      <c r="I14" s="46">
        <v>17</v>
      </c>
      <c r="J14" s="46">
        <v>165</v>
      </c>
      <c r="K14" s="46">
        <v>0</v>
      </c>
      <c r="L14" s="46">
        <v>0</v>
      </c>
      <c r="M14" s="6">
        <f t="shared" si="1"/>
        <v>173.5</v>
      </c>
      <c r="N14" s="2">
        <f t="shared" si="3"/>
        <v>734</v>
      </c>
      <c r="O14" s="19" t="s">
        <v>29</v>
      </c>
      <c r="P14" s="45">
        <v>21</v>
      </c>
      <c r="Q14" s="45">
        <v>147</v>
      </c>
      <c r="R14" s="45">
        <v>0</v>
      </c>
      <c r="S14" s="45">
        <v>1</v>
      </c>
      <c r="T14" s="6">
        <f t="shared" si="2"/>
        <v>160</v>
      </c>
      <c r="U14" s="2">
        <f t="shared" si="4"/>
        <v>659</v>
      </c>
      <c r="W14" s="1" t="s">
        <v>85</v>
      </c>
      <c r="X14" s="81">
        <v>1084</v>
      </c>
      <c r="Y14" s="1" t="s">
        <v>73</v>
      </c>
      <c r="Z14" s="81">
        <v>986</v>
      </c>
      <c r="AA14" s="1" t="s">
        <v>76</v>
      </c>
      <c r="AB14" s="81">
        <v>0</v>
      </c>
    </row>
    <row r="15" spans="1:28" ht="24" customHeight="1" x14ac:dyDescent="0.2">
      <c r="A15" s="18" t="s">
        <v>23</v>
      </c>
      <c r="B15" s="46">
        <v>9</v>
      </c>
      <c r="C15" s="46">
        <v>99</v>
      </c>
      <c r="D15" s="46">
        <v>0</v>
      </c>
      <c r="E15" s="46">
        <v>1</v>
      </c>
      <c r="F15" s="6">
        <f t="shared" si="0"/>
        <v>106</v>
      </c>
      <c r="G15" s="2">
        <f t="shared" si="5"/>
        <v>494.5</v>
      </c>
      <c r="H15" s="19" t="s">
        <v>12</v>
      </c>
      <c r="I15" s="46">
        <v>15</v>
      </c>
      <c r="J15" s="46">
        <v>156</v>
      </c>
      <c r="K15" s="46">
        <v>0</v>
      </c>
      <c r="L15" s="46">
        <v>2</v>
      </c>
      <c r="M15" s="6">
        <f t="shared" si="1"/>
        <v>168.5</v>
      </c>
      <c r="N15" s="2">
        <f t="shared" si="3"/>
        <v>724.5</v>
      </c>
      <c r="O15" s="18" t="s">
        <v>30</v>
      </c>
      <c r="P15" s="46">
        <v>26</v>
      </c>
      <c r="Q15" s="46">
        <v>162</v>
      </c>
      <c r="R15" s="46">
        <v>0</v>
      </c>
      <c r="S15" s="46">
        <v>0</v>
      </c>
      <c r="T15" s="6">
        <f t="shared" si="2"/>
        <v>175</v>
      </c>
      <c r="U15" s="2">
        <f t="shared" si="4"/>
        <v>698.5</v>
      </c>
      <c r="W15" s="1" t="s">
        <v>82</v>
      </c>
      <c r="X15" s="81">
        <v>1088</v>
      </c>
      <c r="Y15" s="1" t="s">
        <v>62</v>
      </c>
      <c r="Z15" s="81">
        <v>1007</v>
      </c>
      <c r="AA15" s="1" t="s">
        <v>79</v>
      </c>
      <c r="AB15" s="81">
        <v>0</v>
      </c>
    </row>
    <row r="16" spans="1:28" ht="24" customHeight="1" x14ac:dyDescent="0.2">
      <c r="A16" s="18" t="s">
        <v>39</v>
      </c>
      <c r="B16" s="46">
        <v>2</v>
      </c>
      <c r="C16" s="46">
        <v>144</v>
      </c>
      <c r="D16" s="46">
        <v>0</v>
      </c>
      <c r="E16" s="46">
        <v>3</v>
      </c>
      <c r="F16" s="6">
        <f t="shared" si="0"/>
        <v>152.5</v>
      </c>
      <c r="G16" s="2">
        <f t="shared" si="5"/>
        <v>513</v>
      </c>
      <c r="H16" s="19" t="s">
        <v>15</v>
      </c>
      <c r="I16" s="46">
        <v>16</v>
      </c>
      <c r="J16" s="46">
        <v>154</v>
      </c>
      <c r="K16" s="46">
        <v>0</v>
      </c>
      <c r="L16" s="46">
        <v>1</v>
      </c>
      <c r="M16" s="6">
        <f t="shared" si="1"/>
        <v>164.5</v>
      </c>
      <c r="N16" s="2">
        <f t="shared" si="3"/>
        <v>694</v>
      </c>
      <c r="O16" s="19" t="s">
        <v>8</v>
      </c>
      <c r="P16" s="46">
        <v>23</v>
      </c>
      <c r="Q16" s="46">
        <v>170</v>
      </c>
      <c r="R16" s="46">
        <v>0</v>
      </c>
      <c r="S16" s="46">
        <v>1</v>
      </c>
      <c r="T16" s="6">
        <f t="shared" si="2"/>
        <v>184</v>
      </c>
      <c r="U16" s="2">
        <f t="shared" si="4"/>
        <v>684</v>
      </c>
      <c r="W16" s="1" t="s">
        <v>80</v>
      </c>
      <c r="X16" s="81">
        <v>1121.5</v>
      </c>
      <c r="Y16" s="1" t="s">
        <v>74</v>
      </c>
      <c r="Z16" s="81">
        <v>1015.5</v>
      </c>
      <c r="AA16" s="1" t="s">
        <v>81</v>
      </c>
      <c r="AB16" s="81">
        <v>0</v>
      </c>
    </row>
    <row r="17" spans="1:28" ht="24" customHeight="1" x14ac:dyDescent="0.2">
      <c r="A17" s="18" t="s">
        <v>40</v>
      </c>
      <c r="B17" s="46">
        <v>21</v>
      </c>
      <c r="C17" s="46">
        <v>106</v>
      </c>
      <c r="D17" s="46">
        <v>0</v>
      </c>
      <c r="E17" s="46">
        <v>4</v>
      </c>
      <c r="F17" s="6">
        <f t="shared" si="0"/>
        <v>126.5</v>
      </c>
      <c r="G17" s="2">
        <f t="shared" si="5"/>
        <v>502</v>
      </c>
      <c r="H17" s="19" t="s">
        <v>18</v>
      </c>
      <c r="I17" s="46">
        <v>19</v>
      </c>
      <c r="J17" s="46">
        <v>129</v>
      </c>
      <c r="K17" s="46">
        <v>0</v>
      </c>
      <c r="L17" s="46">
        <v>0</v>
      </c>
      <c r="M17" s="6">
        <f t="shared" si="1"/>
        <v>138.5</v>
      </c>
      <c r="N17" s="2">
        <f t="shared" si="3"/>
        <v>645</v>
      </c>
      <c r="O17" s="19" t="s">
        <v>10</v>
      </c>
      <c r="P17" s="46">
        <v>27</v>
      </c>
      <c r="Q17" s="46">
        <v>177</v>
      </c>
      <c r="R17" s="46">
        <v>0</v>
      </c>
      <c r="S17" s="46">
        <v>2</v>
      </c>
      <c r="T17" s="6">
        <f t="shared" si="2"/>
        <v>195.5</v>
      </c>
      <c r="U17" s="2">
        <f t="shared" si="4"/>
        <v>714.5</v>
      </c>
      <c r="W17" s="1" t="s">
        <v>77</v>
      </c>
      <c r="X17" s="81">
        <v>1162.5</v>
      </c>
      <c r="Y17" s="1" t="s">
        <v>72</v>
      </c>
      <c r="Z17" s="81">
        <v>1028.5</v>
      </c>
      <c r="AA17" s="1" t="s">
        <v>84</v>
      </c>
      <c r="AB17" s="81">
        <v>0</v>
      </c>
    </row>
    <row r="18" spans="1:28" ht="24" customHeight="1" x14ac:dyDescent="0.2">
      <c r="A18" s="18" t="s">
        <v>41</v>
      </c>
      <c r="B18" s="46">
        <v>27</v>
      </c>
      <c r="C18" s="46">
        <v>133</v>
      </c>
      <c r="D18" s="46">
        <v>0</v>
      </c>
      <c r="E18" s="46">
        <v>3</v>
      </c>
      <c r="F18" s="6">
        <f t="shared" si="0"/>
        <v>154</v>
      </c>
      <c r="G18" s="2">
        <f t="shared" si="5"/>
        <v>539</v>
      </c>
      <c r="H18" s="19" t="s">
        <v>20</v>
      </c>
      <c r="I18" s="46">
        <v>15</v>
      </c>
      <c r="J18" s="46">
        <v>132</v>
      </c>
      <c r="K18" s="46">
        <v>0</v>
      </c>
      <c r="L18" s="46">
        <v>0</v>
      </c>
      <c r="M18" s="6">
        <f t="shared" si="1"/>
        <v>139.5</v>
      </c>
      <c r="N18" s="2">
        <f t="shared" si="3"/>
        <v>611</v>
      </c>
      <c r="O18" s="19" t="s">
        <v>13</v>
      </c>
      <c r="P18" s="46">
        <v>26</v>
      </c>
      <c r="Q18" s="46">
        <v>189</v>
      </c>
      <c r="R18" s="46">
        <v>0</v>
      </c>
      <c r="S18" s="46">
        <v>1</v>
      </c>
      <c r="T18" s="6">
        <f t="shared" si="2"/>
        <v>204.5</v>
      </c>
      <c r="U18" s="2">
        <f t="shared" si="4"/>
        <v>759</v>
      </c>
      <c r="W18" s="1" t="s">
        <v>64</v>
      </c>
      <c r="X18" s="81">
        <v>1171</v>
      </c>
      <c r="Y18" s="1" t="s">
        <v>86</v>
      </c>
      <c r="Z18" s="81">
        <v>1031</v>
      </c>
      <c r="AA18" s="1" t="s">
        <v>67</v>
      </c>
      <c r="AB18" s="81">
        <v>0</v>
      </c>
    </row>
    <row r="19" spans="1:28" ht="24" customHeight="1" thickBot="1" x14ac:dyDescent="0.25">
      <c r="A19" s="21" t="s">
        <v>42</v>
      </c>
      <c r="B19" s="47">
        <v>23</v>
      </c>
      <c r="C19" s="47">
        <v>123</v>
      </c>
      <c r="D19" s="47">
        <v>0</v>
      </c>
      <c r="E19" s="47">
        <v>1</v>
      </c>
      <c r="F19" s="7">
        <f t="shared" si="0"/>
        <v>137</v>
      </c>
      <c r="G19" s="3">
        <f t="shared" si="5"/>
        <v>570</v>
      </c>
      <c r="H19" s="20" t="s">
        <v>22</v>
      </c>
      <c r="I19" s="45">
        <v>25</v>
      </c>
      <c r="J19" s="45">
        <v>137</v>
      </c>
      <c r="K19" s="45">
        <v>0</v>
      </c>
      <c r="L19" s="45">
        <v>1</v>
      </c>
      <c r="M19" s="6">
        <f t="shared" si="1"/>
        <v>152</v>
      </c>
      <c r="N19" s="2">
        <f>M16+M17+M18+M19</f>
        <v>594.5</v>
      </c>
      <c r="O19" s="19" t="s">
        <v>16</v>
      </c>
      <c r="P19" s="46">
        <v>29</v>
      </c>
      <c r="Q19" s="46">
        <v>151</v>
      </c>
      <c r="R19" s="46">
        <v>0</v>
      </c>
      <c r="S19" s="46">
        <v>0</v>
      </c>
      <c r="T19" s="6">
        <f t="shared" si="2"/>
        <v>165.5</v>
      </c>
      <c r="U19" s="2">
        <f t="shared" si="4"/>
        <v>749.5</v>
      </c>
      <c r="W19" s="1" t="s">
        <v>63</v>
      </c>
      <c r="X19" s="81">
        <v>1205.5</v>
      </c>
      <c r="Y19" s="1" t="s">
        <v>88</v>
      </c>
      <c r="Z19" s="81">
        <v>1036.5</v>
      </c>
      <c r="AA19" s="1" t="s">
        <v>89</v>
      </c>
      <c r="AB19" s="81">
        <v>0</v>
      </c>
    </row>
    <row r="20" spans="1:28" ht="24" customHeight="1" x14ac:dyDescent="0.2">
      <c r="A20" s="19" t="s">
        <v>27</v>
      </c>
      <c r="B20" s="45">
        <v>26</v>
      </c>
      <c r="C20" s="45">
        <v>137</v>
      </c>
      <c r="D20" s="45">
        <v>0</v>
      </c>
      <c r="E20" s="45">
        <v>2</v>
      </c>
      <c r="F20" s="8">
        <f t="shared" si="0"/>
        <v>155</v>
      </c>
      <c r="G20" s="35"/>
      <c r="H20" s="19" t="s">
        <v>24</v>
      </c>
      <c r="I20" s="46">
        <v>31</v>
      </c>
      <c r="J20" s="46">
        <v>163</v>
      </c>
      <c r="K20" s="46">
        <v>0</v>
      </c>
      <c r="L20" s="46">
        <v>3</v>
      </c>
      <c r="M20" s="8">
        <f t="shared" si="1"/>
        <v>186</v>
      </c>
      <c r="N20" s="2">
        <f>M17+M18+M19+M20</f>
        <v>616</v>
      </c>
      <c r="O20" s="19" t="s">
        <v>45</v>
      </c>
      <c r="P20" s="45">
        <v>36</v>
      </c>
      <c r="Q20" s="45">
        <v>132</v>
      </c>
      <c r="R20" s="45">
        <v>0</v>
      </c>
      <c r="S20" s="45">
        <v>1</v>
      </c>
      <c r="T20" s="8">
        <f t="shared" si="2"/>
        <v>152.5</v>
      </c>
      <c r="U20" s="2">
        <f t="shared" si="4"/>
        <v>718</v>
      </c>
      <c r="W20" s="1"/>
      <c r="X20" s="1"/>
      <c r="Y20" s="1" t="s">
        <v>90</v>
      </c>
      <c r="Z20" s="81">
        <v>1058.5</v>
      </c>
      <c r="AA20" s="1" t="s">
        <v>68</v>
      </c>
      <c r="AB20" s="81">
        <v>0</v>
      </c>
    </row>
    <row r="21" spans="1:28" ht="24" customHeight="1" thickBot="1" x14ac:dyDescent="0.25">
      <c r="A21" s="19" t="s">
        <v>28</v>
      </c>
      <c r="B21" s="46">
        <v>21</v>
      </c>
      <c r="C21" s="46">
        <v>128</v>
      </c>
      <c r="D21" s="46">
        <v>0</v>
      </c>
      <c r="E21" s="46">
        <v>1</v>
      </c>
      <c r="F21" s="6">
        <f t="shared" si="0"/>
        <v>141</v>
      </c>
      <c r="G21" s="36"/>
      <c r="H21" s="20" t="s">
        <v>25</v>
      </c>
      <c r="I21" s="46">
        <v>23</v>
      </c>
      <c r="J21" s="46">
        <v>151</v>
      </c>
      <c r="K21" s="46">
        <v>0</v>
      </c>
      <c r="L21" s="46">
        <v>0</v>
      </c>
      <c r="M21" s="6">
        <f t="shared" si="1"/>
        <v>162.5</v>
      </c>
      <c r="N21" s="2">
        <f>M18+M19+M20+M21</f>
        <v>640</v>
      </c>
      <c r="O21" s="21" t="s">
        <v>46</v>
      </c>
      <c r="P21" s="47">
        <v>21</v>
      </c>
      <c r="Q21" s="47">
        <v>141</v>
      </c>
      <c r="R21" s="47">
        <v>0</v>
      </c>
      <c r="S21" s="47">
        <v>0</v>
      </c>
      <c r="T21" s="7">
        <f t="shared" si="2"/>
        <v>151.5</v>
      </c>
      <c r="U21" s="3">
        <f t="shared" si="4"/>
        <v>674</v>
      </c>
      <c r="W21" s="1"/>
      <c r="X21" s="1"/>
      <c r="Y21" s="1" t="s">
        <v>69</v>
      </c>
      <c r="Z21" s="81">
        <v>1091.5</v>
      </c>
      <c r="AA21" s="1" t="s">
        <v>70</v>
      </c>
      <c r="AB21" s="81">
        <v>0</v>
      </c>
    </row>
    <row r="22" spans="1:28" ht="24" customHeight="1" thickBot="1" x14ac:dyDescent="0.25">
      <c r="A22" s="19" t="s">
        <v>1</v>
      </c>
      <c r="B22" s="46">
        <v>35</v>
      </c>
      <c r="C22" s="46">
        <v>184</v>
      </c>
      <c r="D22" s="46">
        <v>0</v>
      </c>
      <c r="E22" s="46">
        <v>3</v>
      </c>
      <c r="F22" s="6">
        <f t="shared" si="0"/>
        <v>209</v>
      </c>
      <c r="G22" s="2"/>
      <c r="H22" s="21" t="s">
        <v>26</v>
      </c>
      <c r="I22" s="47">
        <v>33</v>
      </c>
      <c r="J22" s="47">
        <v>134</v>
      </c>
      <c r="K22" s="47">
        <v>0</v>
      </c>
      <c r="L22" s="47">
        <v>1</v>
      </c>
      <c r="M22" s="6">
        <f t="shared" si="1"/>
        <v>153</v>
      </c>
      <c r="N22" s="3">
        <f>M19+M20+M21+M22</f>
        <v>653.5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81">
        <v>1132</v>
      </c>
      <c r="AA22" s="1"/>
      <c r="AB22" s="81"/>
    </row>
    <row r="23" spans="1:28" ht="13.5" customHeight="1" x14ac:dyDescent="0.2">
      <c r="A23" s="165" t="s">
        <v>47</v>
      </c>
      <c r="B23" s="166"/>
      <c r="C23" s="169" t="s">
        <v>50</v>
      </c>
      <c r="D23" s="170"/>
      <c r="E23" s="170"/>
      <c r="F23" s="171"/>
      <c r="G23" s="84">
        <f>MAX(G13:G19)</f>
        <v>570</v>
      </c>
      <c r="H23" s="178" t="s">
        <v>48</v>
      </c>
      <c r="I23" s="179"/>
      <c r="J23" s="180" t="s">
        <v>50</v>
      </c>
      <c r="K23" s="181"/>
      <c r="L23" s="181"/>
      <c r="M23" s="182"/>
      <c r="N23" s="85">
        <f>MAX(N10:N22)</f>
        <v>767.5</v>
      </c>
      <c r="O23" s="165" t="s">
        <v>49</v>
      </c>
      <c r="P23" s="166"/>
      <c r="Q23" s="169" t="s">
        <v>50</v>
      </c>
      <c r="R23" s="170"/>
      <c r="S23" s="170"/>
      <c r="T23" s="171"/>
      <c r="U23" s="84">
        <f>MAX(U13:U21)</f>
        <v>759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7"/>
      <c r="B24" s="168"/>
      <c r="C24" s="82" t="s">
        <v>71</v>
      </c>
      <c r="D24" s="86"/>
      <c r="E24" s="86"/>
      <c r="F24" s="87" t="s">
        <v>87</v>
      </c>
      <c r="G24" s="88"/>
      <c r="H24" s="167"/>
      <c r="I24" s="168"/>
      <c r="J24" s="82" t="s">
        <v>71</v>
      </c>
      <c r="K24" s="86"/>
      <c r="L24" s="86"/>
      <c r="M24" s="87" t="s">
        <v>153</v>
      </c>
      <c r="N24" s="88"/>
      <c r="O24" s="167"/>
      <c r="P24" s="168"/>
      <c r="Q24" s="82" t="s">
        <v>71</v>
      </c>
      <c r="R24" s="86"/>
      <c r="S24" s="86"/>
      <c r="T24" s="87" t="s">
        <v>67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4" t="s">
        <v>51</v>
      </c>
      <c r="B26" s="174"/>
      <c r="C26" s="174"/>
      <c r="D26" s="174"/>
      <c r="E26" s="17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U15" sqref="U15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87" t="s">
        <v>61</v>
      </c>
      <c r="B3" s="187"/>
      <c r="C3" s="187"/>
      <c r="D3" s="187"/>
      <c r="E3" s="187"/>
      <c r="F3" s="187"/>
      <c r="G3" s="187"/>
      <c r="H3" s="187"/>
      <c r="I3" s="187"/>
      <c r="J3" s="187"/>
      <c r="K3" s="187"/>
      <c r="L3" s="187"/>
      <c r="M3" s="187"/>
      <c r="N3" s="187"/>
      <c r="O3" s="187"/>
      <c r="P3" s="187"/>
      <c r="Q3" s="187"/>
      <c r="R3" s="187"/>
      <c r="S3" s="187"/>
      <c r="T3" s="187"/>
      <c r="U3" s="187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91" t="s">
        <v>54</v>
      </c>
      <c r="B5" s="191"/>
      <c r="C5" s="191"/>
      <c r="D5" s="26"/>
      <c r="E5" s="189" t="str">
        <f>'G-2'!E4:H4</f>
        <v>DE OBRA</v>
      </c>
      <c r="F5" s="189"/>
      <c r="G5" s="189"/>
      <c r="H5" s="189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83" t="s">
        <v>56</v>
      </c>
      <c r="B6" s="183"/>
      <c r="C6" s="183"/>
      <c r="D6" s="189" t="str">
        <f>'G-2'!D5:H5</f>
        <v>CALLE 79 X CARRERA 51</v>
      </c>
      <c r="E6" s="189"/>
      <c r="F6" s="189"/>
      <c r="G6" s="189"/>
      <c r="H6" s="189"/>
      <c r="I6" s="183" t="s">
        <v>53</v>
      </c>
      <c r="J6" s="183"/>
      <c r="K6" s="183"/>
      <c r="L6" s="190">
        <f>'G-2'!L5:N5</f>
        <v>0</v>
      </c>
      <c r="M6" s="190"/>
      <c r="N6" s="190"/>
      <c r="O6" s="12"/>
      <c r="P6" s="183" t="s">
        <v>58</v>
      </c>
      <c r="Q6" s="183"/>
      <c r="R6" s="183"/>
      <c r="S6" s="218">
        <f>'G-2'!S6:U6</f>
        <v>43273</v>
      </c>
      <c r="T6" s="218"/>
      <c r="U6" s="218"/>
    </row>
    <row r="7" spans="1:28" ht="7.5" customHeight="1" x14ac:dyDescent="0.2">
      <c r="A7" s="13"/>
      <c r="B7" s="11"/>
      <c r="C7" s="11"/>
      <c r="D7" s="11"/>
      <c r="E7" s="184"/>
      <c r="F7" s="184"/>
      <c r="G7" s="184"/>
      <c r="H7" s="184"/>
      <c r="I7" s="184"/>
      <c r="J7" s="184"/>
      <c r="K7" s="184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2" t="s">
        <v>36</v>
      </c>
      <c r="B8" s="175" t="s">
        <v>34</v>
      </c>
      <c r="C8" s="176"/>
      <c r="D8" s="176"/>
      <c r="E8" s="177"/>
      <c r="F8" s="172" t="s">
        <v>35</v>
      </c>
      <c r="G8" s="172" t="s">
        <v>37</v>
      </c>
      <c r="H8" s="172" t="s">
        <v>36</v>
      </c>
      <c r="I8" s="175" t="s">
        <v>34</v>
      </c>
      <c r="J8" s="176"/>
      <c r="K8" s="176"/>
      <c r="L8" s="177"/>
      <c r="M8" s="172" t="s">
        <v>35</v>
      </c>
      <c r="N8" s="172" t="s">
        <v>37</v>
      </c>
      <c r="O8" s="172" t="s">
        <v>36</v>
      </c>
      <c r="P8" s="175" t="s">
        <v>34</v>
      </c>
      <c r="Q8" s="176"/>
      <c r="R8" s="176"/>
      <c r="S8" s="177"/>
      <c r="T8" s="172" t="s">
        <v>35</v>
      </c>
      <c r="U8" s="172" t="s">
        <v>37</v>
      </c>
    </row>
    <row r="9" spans="1:28" ht="12" customHeight="1" x14ac:dyDescent="0.2">
      <c r="A9" s="173"/>
      <c r="B9" s="15" t="s">
        <v>52</v>
      </c>
      <c r="C9" s="15" t="s">
        <v>0</v>
      </c>
      <c r="D9" s="15" t="s">
        <v>2</v>
      </c>
      <c r="E9" s="16" t="s">
        <v>3</v>
      </c>
      <c r="F9" s="173"/>
      <c r="G9" s="173"/>
      <c r="H9" s="173"/>
      <c r="I9" s="17" t="s">
        <v>52</v>
      </c>
      <c r="J9" s="17" t="s">
        <v>0</v>
      </c>
      <c r="K9" s="15" t="s">
        <v>2</v>
      </c>
      <c r="L9" s="16" t="s">
        <v>3</v>
      </c>
      <c r="M9" s="173"/>
      <c r="N9" s="173"/>
      <c r="O9" s="173"/>
      <c r="P9" s="17" t="s">
        <v>52</v>
      </c>
      <c r="Q9" s="17" t="s">
        <v>0</v>
      </c>
      <c r="R9" s="15" t="s">
        <v>2</v>
      </c>
      <c r="S9" s="16" t="s">
        <v>3</v>
      </c>
      <c r="T9" s="173"/>
      <c r="U9" s="173"/>
    </row>
    <row r="10" spans="1:28" ht="24" customHeight="1" x14ac:dyDescent="0.2">
      <c r="A10" s="18" t="s">
        <v>11</v>
      </c>
      <c r="B10" s="46">
        <f>'G-2'!B10+'G-3'!B10+'G-4'!B10</f>
        <v>105</v>
      </c>
      <c r="C10" s="46">
        <f>'G-2'!C10+'G-3'!C10+'G-4'!C10</f>
        <v>465</v>
      </c>
      <c r="D10" s="46">
        <f>'G-2'!D10+'G-3'!D10+'G-4'!D10</f>
        <v>7</v>
      </c>
      <c r="E10" s="46">
        <f>'G-2'!E10+'G-3'!E10+'G-4'!E10</f>
        <v>9</v>
      </c>
      <c r="F10" s="6">
        <f t="shared" ref="F10:F22" si="0">B10*0.5+C10*1+D10*2+E10*2.5</f>
        <v>554</v>
      </c>
      <c r="G10" s="2"/>
      <c r="H10" s="19" t="s">
        <v>4</v>
      </c>
      <c r="I10" s="46">
        <f>'G-2'!I10+'G-3'!I10+'G-4'!I10</f>
        <v>131</v>
      </c>
      <c r="J10" s="46">
        <f>'G-2'!J10+'G-3'!J10+'G-4'!J10</f>
        <v>459</v>
      </c>
      <c r="K10" s="46">
        <f>'G-2'!K10+'G-3'!K10+'G-4'!K10</f>
        <v>7</v>
      </c>
      <c r="L10" s="46">
        <f>'G-2'!L10+'G-3'!L10+'G-4'!L10</f>
        <v>10</v>
      </c>
      <c r="M10" s="6">
        <f t="shared" ref="M10:M22" si="1">I10*0.5+J10*1+K10*2+L10*2.5</f>
        <v>563.5</v>
      </c>
      <c r="N10" s="9">
        <f>F20+F21+F22+M10</f>
        <v>2183.5</v>
      </c>
      <c r="O10" s="19" t="s">
        <v>43</v>
      </c>
      <c r="P10" s="46">
        <f>'G-2'!P10+'G-3'!P10+'G-4'!P10</f>
        <v>109</v>
      </c>
      <c r="Q10" s="46">
        <f>'G-2'!Q10+'G-3'!Q10+'G-4'!Q10</f>
        <v>438</v>
      </c>
      <c r="R10" s="46">
        <f>'G-2'!R10+'G-3'!R10+'G-4'!R10</f>
        <v>8</v>
      </c>
      <c r="S10" s="46">
        <f>'G-2'!S10+'G-3'!S10+'G-4'!S10</f>
        <v>3</v>
      </c>
      <c r="T10" s="6">
        <f t="shared" ref="T10:T21" si="2">P10*0.5+Q10*1+R10*2+S10*2.5</f>
        <v>516</v>
      </c>
      <c r="U10" s="10"/>
      <c r="W10" s="1"/>
      <c r="X10" s="1"/>
      <c r="Y10" s="1" t="s">
        <v>65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'G-2'!B11+'G-3'!B11+'G-4'!B11</f>
        <v>105</v>
      </c>
      <c r="C11" s="46">
        <f>'G-2'!C11+'G-3'!C11+'G-4'!C11</f>
        <v>464</v>
      </c>
      <c r="D11" s="46">
        <f>'G-2'!D11+'G-3'!D11+'G-4'!D11</f>
        <v>9</v>
      </c>
      <c r="E11" s="46">
        <f>'G-2'!E11+'G-3'!E11+'G-4'!E11</f>
        <v>5</v>
      </c>
      <c r="F11" s="6">
        <f t="shared" si="0"/>
        <v>547</v>
      </c>
      <c r="G11" s="2"/>
      <c r="H11" s="19" t="s">
        <v>5</v>
      </c>
      <c r="I11" s="46">
        <f>'G-2'!I11+'G-3'!I11+'G-4'!I11</f>
        <v>96</v>
      </c>
      <c r="J11" s="46">
        <f>'G-2'!J11+'G-3'!J11+'G-4'!J11</f>
        <v>477</v>
      </c>
      <c r="K11" s="46">
        <f>'G-2'!K11+'G-3'!K11+'G-4'!K11</f>
        <v>10</v>
      </c>
      <c r="L11" s="46">
        <f>'G-2'!L11+'G-3'!L11+'G-4'!L11</f>
        <v>11</v>
      </c>
      <c r="M11" s="6">
        <f t="shared" si="1"/>
        <v>572.5</v>
      </c>
      <c r="N11" s="9">
        <f>F21+F22+M10+M11</f>
        <v>2245.5</v>
      </c>
      <c r="O11" s="19" t="s">
        <v>44</v>
      </c>
      <c r="P11" s="46">
        <f>'G-2'!P11+'G-3'!P11+'G-4'!P11</f>
        <v>120</v>
      </c>
      <c r="Q11" s="46">
        <f>'G-2'!Q11+'G-3'!Q11+'G-4'!Q11</f>
        <v>444</v>
      </c>
      <c r="R11" s="46">
        <f>'G-2'!R11+'G-3'!R11+'G-4'!R11</f>
        <v>10</v>
      </c>
      <c r="S11" s="46">
        <f>'G-2'!S11+'G-3'!S11+'G-4'!S11</f>
        <v>10</v>
      </c>
      <c r="T11" s="6">
        <f t="shared" si="2"/>
        <v>549</v>
      </c>
      <c r="U11" s="2"/>
      <c r="W11" s="1"/>
      <c r="X11" s="1"/>
      <c r="Y11" s="1" t="s">
        <v>66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'G-2'!B12+'G-3'!B12+'G-4'!B12</f>
        <v>146</v>
      </c>
      <c r="C12" s="46">
        <f>'G-2'!C12+'G-3'!C12+'G-4'!C12</f>
        <v>482</v>
      </c>
      <c r="D12" s="46">
        <f>'G-2'!D12+'G-3'!D12+'G-4'!D12</f>
        <v>10</v>
      </c>
      <c r="E12" s="46">
        <f>'G-2'!E12+'G-3'!E12+'G-4'!E12</f>
        <v>4</v>
      </c>
      <c r="F12" s="6">
        <f t="shared" si="0"/>
        <v>585</v>
      </c>
      <c r="G12" s="2"/>
      <c r="H12" s="19" t="s">
        <v>6</v>
      </c>
      <c r="I12" s="46">
        <f>'G-2'!I12+'G-3'!I12+'G-4'!I12</f>
        <v>102</v>
      </c>
      <c r="J12" s="46">
        <f>'G-2'!J12+'G-3'!J12+'G-4'!J12</f>
        <v>500</v>
      </c>
      <c r="K12" s="46">
        <f>'G-2'!K12+'G-3'!K12+'G-4'!K12</f>
        <v>9</v>
      </c>
      <c r="L12" s="46">
        <f>'G-2'!L12+'G-3'!L12+'G-4'!L12</f>
        <v>5</v>
      </c>
      <c r="M12" s="6">
        <f t="shared" si="1"/>
        <v>581.5</v>
      </c>
      <c r="N12" s="2">
        <f>F22+M10+M11+M12</f>
        <v>2321.5</v>
      </c>
      <c r="O12" s="19" t="s">
        <v>32</v>
      </c>
      <c r="P12" s="46">
        <f>'G-2'!P12+'G-3'!P12+'G-4'!P12</f>
        <v>118</v>
      </c>
      <c r="Q12" s="46">
        <f>'G-2'!Q12+'G-3'!Q12+'G-4'!Q12</f>
        <v>556</v>
      </c>
      <c r="R12" s="46">
        <f>'G-2'!R12+'G-3'!R12+'G-4'!R12</f>
        <v>9</v>
      </c>
      <c r="S12" s="46">
        <f>'G-2'!S12+'G-3'!S12+'G-4'!S12</f>
        <v>4</v>
      </c>
      <c r="T12" s="6">
        <f t="shared" si="2"/>
        <v>643</v>
      </c>
      <c r="U12" s="2"/>
      <c r="W12" s="1"/>
      <c r="X12" s="1"/>
      <c r="Y12" s="1" t="s">
        <v>78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'G-2'!B13+'G-3'!B13+'G-4'!B13</f>
        <v>139</v>
      </c>
      <c r="C13" s="46">
        <f>'G-2'!C13+'G-3'!C13+'G-4'!C13</f>
        <v>425</v>
      </c>
      <c r="D13" s="46">
        <f>'G-2'!D13+'G-3'!D13+'G-4'!D13</f>
        <v>14</v>
      </c>
      <c r="E13" s="46">
        <f>'G-2'!E13+'G-3'!E13+'G-4'!E13</f>
        <v>7</v>
      </c>
      <c r="F13" s="6">
        <f t="shared" si="0"/>
        <v>540</v>
      </c>
      <c r="G13" s="2">
        <f t="shared" ref="G13:G19" si="3">F10+F11+F12+F13</f>
        <v>2226</v>
      </c>
      <c r="H13" s="19" t="s">
        <v>7</v>
      </c>
      <c r="I13" s="46">
        <f>'G-2'!I13+'G-3'!I13+'G-4'!I13</f>
        <v>99</v>
      </c>
      <c r="J13" s="46">
        <f>'G-2'!J13+'G-3'!J13+'G-4'!J13</f>
        <v>520</v>
      </c>
      <c r="K13" s="46">
        <f>'G-2'!K13+'G-3'!K13+'G-4'!K13</f>
        <v>5</v>
      </c>
      <c r="L13" s="46">
        <f>'G-2'!L13+'G-3'!L13+'G-4'!L13</f>
        <v>4</v>
      </c>
      <c r="M13" s="6">
        <f t="shared" si="1"/>
        <v>589.5</v>
      </c>
      <c r="N13" s="2">
        <f t="shared" ref="N13:N18" si="4">M10+M11+M12+M13</f>
        <v>2307</v>
      </c>
      <c r="O13" s="19" t="s">
        <v>33</v>
      </c>
      <c r="P13" s="46">
        <f>'G-2'!P13+'G-3'!P13+'G-4'!P13</f>
        <v>113</v>
      </c>
      <c r="Q13" s="46">
        <f>'G-2'!Q13+'G-3'!Q13+'G-4'!Q13</f>
        <v>516</v>
      </c>
      <c r="R13" s="46">
        <f>'G-2'!R13+'G-3'!R13+'G-4'!R13</f>
        <v>8</v>
      </c>
      <c r="S13" s="46">
        <f>'G-2'!S13+'G-3'!S13+'G-4'!S13</f>
        <v>8</v>
      </c>
      <c r="T13" s="6">
        <f t="shared" si="2"/>
        <v>608.5</v>
      </c>
      <c r="U13" s="2">
        <f t="shared" ref="U13:U21" si="5">T10+T11+T12+T13</f>
        <v>2316.5</v>
      </c>
      <c r="W13" s="1" t="s">
        <v>82</v>
      </c>
      <c r="X13" s="81">
        <v>2015.5</v>
      </c>
      <c r="Y13" s="1" t="s">
        <v>83</v>
      </c>
      <c r="Z13" s="81">
        <v>1769</v>
      </c>
      <c r="AA13" s="1" t="s">
        <v>75</v>
      </c>
      <c r="AB13" s="81">
        <v>0</v>
      </c>
    </row>
    <row r="14" spans="1:28" ht="24" customHeight="1" x14ac:dyDescent="0.2">
      <c r="A14" s="18" t="s">
        <v>21</v>
      </c>
      <c r="B14" s="46">
        <f>'G-2'!B14+'G-3'!B14+'G-4'!B14</f>
        <v>90</v>
      </c>
      <c r="C14" s="46">
        <f>'G-2'!C14+'G-3'!C14+'G-4'!C14</f>
        <v>400</v>
      </c>
      <c r="D14" s="46">
        <f>'G-2'!D14+'G-3'!D14+'G-4'!D14</f>
        <v>13</v>
      </c>
      <c r="E14" s="46">
        <f>'G-2'!E14+'G-3'!E14+'G-4'!E14</f>
        <v>5</v>
      </c>
      <c r="F14" s="6">
        <f t="shared" si="0"/>
        <v>483.5</v>
      </c>
      <c r="G14" s="2">
        <f t="shared" si="3"/>
        <v>2155.5</v>
      </c>
      <c r="H14" s="19" t="s">
        <v>9</v>
      </c>
      <c r="I14" s="46">
        <f>'G-2'!I14+'G-3'!I14+'G-4'!I14</f>
        <v>97</v>
      </c>
      <c r="J14" s="46">
        <f>'G-2'!J14+'G-3'!J14+'G-4'!J14</f>
        <v>445</v>
      </c>
      <c r="K14" s="46">
        <f>'G-2'!K14+'G-3'!K14+'G-4'!K14</f>
        <v>6</v>
      </c>
      <c r="L14" s="46">
        <f>'G-2'!L14+'G-3'!L14+'G-4'!L14</f>
        <v>3</v>
      </c>
      <c r="M14" s="6">
        <f t="shared" si="1"/>
        <v>513</v>
      </c>
      <c r="N14" s="2">
        <f t="shared" si="4"/>
        <v>2256.5</v>
      </c>
      <c r="O14" s="19" t="s">
        <v>29</v>
      </c>
      <c r="P14" s="46">
        <f>'G-2'!P14+'G-3'!P14+'G-4'!P14</f>
        <v>130</v>
      </c>
      <c r="Q14" s="46">
        <f>'G-2'!Q14+'G-3'!Q14+'G-4'!Q14</f>
        <v>549</v>
      </c>
      <c r="R14" s="46">
        <f>'G-2'!R14+'G-3'!R14+'G-4'!R14</f>
        <v>11</v>
      </c>
      <c r="S14" s="46">
        <f>'G-2'!S14+'G-3'!S14+'G-4'!S14</f>
        <v>13</v>
      </c>
      <c r="T14" s="6">
        <f t="shared" si="2"/>
        <v>668.5</v>
      </c>
      <c r="U14" s="2">
        <f t="shared" si="5"/>
        <v>2469</v>
      </c>
      <c r="W14" s="1" t="s">
        <v>87</v>
      </c>
      <c r="X14" s="81">
        <v>2044.5</v>
      </c>
      <c r="Y14" s="1" t="s">
        <v>73</v>
      </c>
      <c r="Z14" s="81">
        <v>1803.5</v>
      </c>
      <c r="AA14" s="1" t="s">
        <v>76</v>
      </c>
      <c r="AB14" s="81">
        <v>0</v>
      </c>
    </row>
    <row r="15" spans="1:28" ht="24" customHeight="1" x14ac:dyDescent="0.2">
      <c r="A15" s="18" t="s">
        <v>23</v>
      </c>
      <c r="B15" s="46">
        <f>'G-2'!B15+'G-3'!B15+'G-4'!B15</f>
        <v>103</v>
      </c>
      <c r="C15" s="46">
        <f>'G-2'!C15+'G-3'!C15+'G-4'!C15</f>
        <v>451</v>
      </c>
      <c r="D15" s="46">
        <f>'G-2'!D15+'G-3'!D15+'G-4'!D15</f>
        <v>10</v>
      </c>
      <c r="E15" s="46">
        <f>'G-2'!E15+'G-3'!E15+'G-4'!E15</f>
        <v>2</v>
      </c>
      <c r="F15" s="6">
        <f t="shared" si="0"/>
        <v>527.5</v>
      </c>
      <c r="G15" s="2">
        <f t="shared" si="3"/>
        <v>2136</v>
      </c>
      <c r="H15" s="19" t="s">
        <v>12</v>
      </c>
      <c r="I15" s="46">
        <f>'G-2'!I15+'G-3'!I15+'G-4'!I15</f>
        <v>89</v>
      </c>
      <c r="J15" s="46">
        <f>'G-2'!J15+'G-3'!J15+'G-4'!J15</f>
        <v>425</v>
      </c>
      <c r="K15" s="46">
        <f>'G-2'!K15+'G-3'!K15+'G-4'!K15</f>
        <v>5</v>
      </c>
      <c r="L15" s="46">
        <f>'G-2'!L15+'G-3'!L15+'G-4'!L15</f>
        <v>7</v>
      </c>
      <c r="M15" s="6">
        <f t="shared" si="1"/>
        <v>497</v>
      </c>
      <c r="N15" s="2">
        <f t="shared" si="4"/>
        <v>2181</v>
      </c>
      <c r="O15" s="18" t="s">
        <v>30</v>
      </c>
      <c r="P15" s="46">
        <f>'G-2'!P15+'G-3'!P15+'G-4'!P15</f>
        <v>127</v>
      </c>
      <c r="Q15" s="46">
        <f>'G-2'!Q15+'G-3'!Q15+'G-4'!Q15</f>
        <v>492</v>
      </c>
      <c r="R15" s="46">
        <f>'G-2'!R15+'G-3'!R15+'G-4'!R15</f>
        <v>7</v>
      </c>
      <c r="S15" s="46">
        <f>'G-2'!S15+'G-3'!S15+'G-4'!S15</f>
        <v>3</v>
      </c>
      <c r="T15" s="6">
        <f t="shared" si="2"/>
        <v>577</v>
      </c>
      <c r="U15" s="2">
        <f t="shared" si="5"/>
        <v>2497</v>
      </c>
      <c r="W15" s="1" t="s">
        <v>85</v>
      </c>
      <c r="X15" s="81">
        <v>2047</v>
      </c>
      <c r="Y15" s="1" t="s">
        <v>62</v>
      </c>
      <c r="Z15" s="81">
        <v>1810.5</v>
      </c>
      <c r="AA15" s="1" t="s">
        <v>79</v>
      </c>
      <c r="AB15" s="81">
        <v>0</v>
      </c>
    </row>
    <row r="16" spans="1:28" ht="24" customHeight="1" x14ac:dyDescent="0.2">
      <c r="A16" s="18" t="s">
        <v>39</v>
      </c>
      <c r="B16" s="46">
        <f>'G-2'!B16+'G-3'!B16+'G-4'!B16</f>
        <v>98</v>
      </c>
      <c r="C16" s="46">
        <f>'G-2'!C16+'G-3'!C16+'G-4'!C16</f>
        <v>458</v>
      </c>
      <c r="D16" s="46">
        <f>'G-2'!D16+'G-3'!D16+'G-4'!D16</f>
        <v>11</v>
      </c>
      <c r="E16" s="46">
        <f>'G-2'!E16+'G-3'!E16+'G-4'!E16</f>
        <v>11</v>
      </c>
      <c r="F16" s="6">
        <f t="shared" si="0"/>
        <v>556.5</v>
      </c>
      <c r="G16" s="2">
        <f t="shared" si="3"/>
        <v>2107.5</v>
      </c>
      <c r="H16" s="19" t="s">
        <v>15</v>
      </c>
      <c r="I16" s="46">
        <f>'G-2'!I16+'G-3'!I16+'G-4'!I16</f>
        <v>91</v>
      </c>
      <c r="J16" s="46">
        <f>'G-2'!J16+'G-3'!J16+'G-4'!J16</f>
        <v>435</v>
      </c>
      <c r="K16" s="46">
        <f>'G-2'!K16+'G-3'!K16+'G-4'!K16</f>
        <v>5</v>
      </c>
      <c r="L16" s="46">
        <f>'G-2'!L16+'G-3'!L16+'G-4'!L16</f>
        <v>5</v>
      </c>
      <c r="M16" s="6">
        <f t="shared" si="1"/>
        <v>503</v>
      </c>
      <c r="N16" s="2">
        <f t="shared" si="4"/>
        <v>2102.5</v>
      </c>
      <c r="O16" s="19" t="s">
        <v>8</v>
      </c>
      <c r="P16" s="46">
        <f>'G-2'!P16+'G-3'!P16+'G-4'!P16</f>
        <v>113</v>
      </c>
      <c r="Q16" s="46">
        <f>'G-2'!Q16+'G-3'!Q16+'G-4'!Q16</f>
        <v>476</v>
      </c>
      <c r="R16" s="46">
        <f>'G-2'!R16+'G-3'!R16+'G-4'!R16</f>
        <v>10</v>
      </c>
      <c r="S16" s="46">
        <f>'G-2'!S16+'G-3'!S16+'G-4'!S16</f>
        <v>4</v>
      </c>
      <c r="T16" s="6">
        <f t="shared" si="2"/>
        <v>562.5</v>
      </c>
      <c r="U16" s="2">
        <f t="shared" si="5"/>
        <v>2416.5</v>
      </c>
      <c r="W16" s="1" t="s">
        <v>80</v>
      </c>
      <c r="X16" s="81">
        <v>2067.5</v>
      </c>
      <c r="Y16" s="1" t="s">
        <v>74</v>
      </c>
      <c r="Z16" s="81">
        <v>1832</v>
      </c>
      <c r="AA16" s="1" t="s">
        <v>81</v>
      </c>
      <c r="AB16" s="81">
        <v>0</v>
      </c>
    </row>
    <row r="17" spans="1:28" ht="24" customHeight="1" x14ac:dyDescent="0.2">
      <c r="A17" s="18" t="s">
        <v>40</v>
      </c>
      <c r="B17" s="46">
        <f>'G-2'!B17+'G-3'!B17+'G-4'!B17</f>
        <v>114</v>
      </c>
      <c r="C17" s="46">
        <f>'G-2'!C17+'G-3'!C17+'G-4'!C17</f>
        <v>382</v>
      </c>
      <c r="D17" s="46">
        <f>'G-2'!D17+'G-3'!D17+'G-4'!D17</f>
        <v>9</v>
      </c>
      <c r="E17" s="46">
        <f>'G-2'!E17+'G-3'!E17+'G-4'!E17</f>
        <v>10</v>
      </c>
      <c r="F17" s="6">
        <f t="shared" si="0"/>
        <v>482</v>
      </c>
      <c r="G17" s="2">
        <f t="shared" si="3"/>
        <v>2049.5</v>
      </c>
      <c r="H17" s="19" t="s">
        <v>18</v>
      </c>
      <c r="I17" s="46">
        <f>'G-2'!I17+'G-3'!I17+'G-4'!I17</f>
        <v>93</v>
      </c>
      <c r="J17" s="46">
        <f>'G-2'!J17+'G-3'!J17+'G-4'!J17</f>
        <v>451</v>
      </c>
      <c r="K17" s="46">
        <f>'G-2'!K17+'G-3'!K17+'G-4'!K17</f>
        <v>5</v>
      </c>
      <c r="L17" s="46">
        <f>'G-2'!L17+'G-3'!L17+'G-4'!L17</f>
        <v>3</v>
      </c>
      <c r="M17" s="6">
        <f t="shared" si="1"/>
        <v>515</v>
      </c>
      <c r="N17" s="2">
        <f t="shared" si="4"/>
        <v>2028</v>
      </c>
      <c r="O17" s="19" t="s">
        <v>10</v>
      </c>
      <c r="P17" s="46">
        <f>'G-2'!P17+'G-3'!P17+'G-4'!P17</f>
        <v>113</v>
      </c>
      <c r="Q17" s="46">
        <f>'G-2'!Q17+'G-3'!Q17+'G-4'!Q17</f>
        <v>526</v>
      </c>
      <c r="R17" s="46">
        <f>'G-2'!R17+'G-3'!R17+'G-4'!R17</f>
        <v>6</v>
      </c>
      <c r="S17" s="46">
        <f>'G-2'!S17+'G-3'!S17+'G-4'!S17</f>
        <v>9</v>
      </c>
      <c r="T17" s="6">
        <f t="shared" si="2"/>
        <v>617</v>
      </c>
      <c r="U17" s="2">
        <f t="shared" si="5"/>
        <v>2425</v>
      </c>
      <c r="W17" s="1" t="s">
        <v>77</v>
      </c>
      <c r="X17" s="81">
        <v>2079.5</v>
      </c>
      <c r="Y17" s="1" t="s">
        <v>72</v>
      </c>
      <c r="Z17" s="81">
        <v>1838.5</v>
      </c>
      <c r="AA17" s="1" t="s">
        <v>84</v>
      </c>
      <c r="AB17" s="81">
        <v>0</v>
      </c>
    </row>
    <row r="18" spans="1:28" ht="24" customHeight="1" x14ac:dyDescent="0.2">
      <c r="A18" s="18" t="s">
        <v>41</v>
      </c>
      <c r="B18" s="46">
        <f>'G-2'!B18+'G-3'!B18+'G-4'!B18</f>
        <v>118</v>
      </c>
      <c r="C18" s="46">
        <f>'G-2'!C18+'G-3'!C18+'G-4'!C18</f>
        <v>412</v>
      </c>
      <c r="D18" s="46">
        <f>'G-2'!D18+'G-3'!D18+'G-4'!D18</f>
        <v>6</v>
      </c>
      <c r="E18" s="46">
        <f>'G-2'!E18+'G-3'!E18+'G-4'!E18</f>
        <v>11</v>
      </c>
      <c r="F18" s="6">
        <f t="shared" si="0"/>
        <v>510.5</v>
      </c>
      <c r="G18" s="2">
        <f t="shared" si="3"/>
        <v>2076.5</v>
      </c>
      <c r="H18" s="19" t="s">
        <v>20</v>
      </c>
      <c r="I18" s="46">
        <f>'G-2'!I18+'G-3'!I18+'G-4'!I18</f>
        <v>99</v>
      </c>
      <c r="J18" s="46">
        <f>'G-2'!J18+'G-3'!J18+'G-4'!J18</f>
        <v>503</v>
      </c>
      <c r="K18" s="46">
        <f>'G-2'!K18+'G-3'!K18+'G-4'!K18</f>
        <v>6</v>
      </c>
      <c r="L18" s="46">
        <f>'G-2'!L18+'G-3'!L18+'G-4'!L18</f>
        <v>3</v>
      </c>
      <c r="M18" s="6">
        <f t="shared" si="1"/>
        <v>572</v>
      </c>
      <c r="N18" s="2">
        <f t="shared" si="4"/>
        <v>2087</v>
      </c>
      <c r="O18" s="19" t="s">
        <v>13</v>
      </c>
      <c r="P18" s="46">
        <f>'G-2'!P18+'G-3'!P18+'G-4'!P18</f>
        <v>99</v>
      </c>
      <c r="Q18" s="46">
        <f>'G-2'!Q18+'G-3'!Q18+'G-4'!Q18</f>
        <v>557</v>
      </c>
      <c r="R18" s="46">
        <f>'G-2'!R18+'G-3'!R18+'G-4'!R18</f>
        <v>5</v>
      </c>
      <c r="S18" s="46">
        <f>'G-2'!S18+'G-3'!S18+'G-4'!S18</f>
        <v>1</v>
      </c>
      <c r="T18" s="6">
        <f t="shared" si="2"/>
        <v>619</v>
      </c>
      <c r="U18" s="2">
        <f t="shared" si="5"/>
        <v>2375.5</v>
      </c>
      <c r="W18" s="1" t="s">
        <v>64</v>
      </c>
      <c r="X18" s="81">
        <v>2112.5</v>
      </c>
      <c r="Y18" s="1" t="s">
        <v>88</v>
      </c>
      <c r="Z18" s="81">
        <v>1862.5</v>
      </c>
      <c r="AA18" s="1" t="s">
        <v>67</v>
      </c>
      <c r="AB18" s="81">
        <v>0</v>
      </c>
    </row>
    <row r="19" spans="1:28" ht="24" customHeight="1" thickBot="1" x14ac:dyDescent="0.25">
      <c r="A19" s="21" t="s">
        <v>42</v>
      </c>
      <c r="B19" s="47">
        <f>'G-2'!B19+'G-3'!B19+'G-4'!B19</f>
        <v>101</v>
      </c>
      <c r="C19" s="47">
        <f>'G-2'!C19+'G-3'!C19+'G-4'!C19</f>
        <v>401</v>
      </c>
      <c r="D19" s="47">
        <f>'G-2'!D19+'G-3'!D19+'G-4'!D19</f>
        <v>7</v>
      </c>
      <c r="E19" s="47">
        <f>'G-2'!E19+'G-3'!E19+'G-4'!E19</f>
        <v>4</v>
      </c>
      <c r="F19" s="7">
        <f t="shared" si="0"/>
        <v>475.5</v>
      </c>
      <c r="G19" s="3">
        <f t="shared" si="3"/>
        <v>2024.5</v>
      </c>
      <c r="H19" s="20" t="s">
        <v>22</v>
      </c>
      <c r="I19" s="46">
        <f>'G-2'!I19+'G-3'!I19+'G-4'!I19</f>
        <v>109</v>
      </c>
      <c r="J19" s="46">
        <f>'G-2'!J19+'G-3'!J19+'G-4'!J19</f>
        <v>506</v>
      </c>
      <c r="K19" s="46">
        <f>'G-2'!K19+'G-3'!K19+'G-4'!K19</f>
        <v>6</v>
      </c>
      <c r="L19" s="46">
        <f>'G-2'!L19+'G-3'!L19+'G-4'!L19</f>
        <v>5</v>
      </c>
      <c r="M19" s="6">
        <f t="shared" si="1"/>
        <v>585</v>
      </c>
      <c r="N19" s="2">
        <f>M16+M17+M18+M19</f>
        <v>2175</v>
      </c>
      <c r="O19" s="19" t="s">
        <v>16</v>
      </c>
      <c r="P19" s="46">
        <f>'G-2'!P19+'G-3'!P19+'G-4'!P19</f>
        <v>130</v>
      </c>
      <c r="Q19" s="46">
        <f>'G-2'!Q19+'G-3'!Q19+'G-4'!Q19</f>
        <v>534</v>
      </c>
      <c r="R19" s="46">
        <f>'G-2'!R19+'G-3'!R19+'G-4'!R19</f>
        <v>5</v>
      </c>
      <c r="S19" s="46">
        <f>'G-2'!S19+'G-3'!S19+'G-4'!S19</f>
        <v>0</v>
      </c>
      <c r="T19" s="6">
        <f t="shared" si="2"/>
        <v>609</v>
      </c>
      <c r="U19" s="2">
        <f t="shared" si="5"/>
        <v>2407.5</v>
      </c>
      <c r="W19" s="1" t="s">
        <v>63</v>
      </c>
      <c r="X19" s="81">
        <v>2147.5</v>
      </c>
      <c r="Y19" s="1" t="s">
        <v>86</v>
      </c>
      <c r="Z19" s="81">
        <v>1876.5</v>
      </c>
      <c r="AA19" s="1" t="s">
        <v>89</v>
      </c>
      <c r="AB19" s="81">
        <v>0</v>
      </c>
    </row>
    <row r="20" spans="1:28" ht="24" customHeight="1" x14ac:dyDescent="0.2">
      <c r="A20" s="19" t="s">
        <v>27</v>
      </c>
      <c r="B20" s="45">
        <f>'G-2'!B20+'G-3'!B20+'G-4'!B20</f>
        <v>106</v>
      </c>
      <c r="C20" s="45">
        <f>'G-2'!C20+'G-3'!C20+'G-4'!C20</f>
        <v>431</v>
      </c>
      <c r="D20" s="45">
        <f>'G-2'!D20+'G-3'!D20+'G-4'!D20</f>
        <v>7</v>
      </c>
      <c r="E20" s="45">
        <f>'G-2'!E20+'G-3'!E20+'G-4'!E20</f>
        <v>5</v>
      </c>
      <c r="F20" s="8">
        <f t="shared" si="0"/>
        <v>510.5</v>
      </c>
      <c r="G20" s="35"/>
      <c r="H20" s="19" t="s">
        <v>24</v>
      </c>
      <c r="I20" s="46">
        <f>'G-2'!I20+'G-3'!I20+'G-4'!I20</f>
        <v>117</v>
      </c>
      <c r="J20" s="46">
        <f>'G-2'!J20+'G-3'!J20+'G-4'!J20</f>
        <v>468</v>
      </c>
      <c r="K20" s="46">
        <f>'G-2'!K20+'G-3'!K20+'G-4'!K20</f>
        <v>5</v>
      </c>
      <c r="L20" s="46">
        <f>'G-2'!L20+'G-3'!L20+'G-4'!L20</f>
        <v>9</v>
      </c>
      <c r="M20" s="8">
        <f t="shared" si="1"/>
        <v>559</v>
      </c>
      <c r="N20" s="2">
        <f>M17+M18+M19+M20</f>
        <v>2231</v>
      </c>
      <c r="O20" s="19" t="s">
        <v>45</v>
      </c>
      <c r="P20" s="46">
        <f>'G-2'!P20+'G-3'!P20+'G-4'!P20</f>
        <v>130</v>
      </c>
      <c r="Q20" s="46">
        <f>'G-2'!Q20+'G-3'!Q20+'G-4'!Q20</f>
        <v>508</v>
      </c>
      <c r="R20" s="46">
        <f>'G-2'!R20+'G-3'!R20+'G-4'!R20</f>
        <v>7</v>
      </c>
      <c r="S20" s="46">
        <f>'G-2'!S20+'G-3'!S20+'G-4'!S20</f>
        <v>2</v>
      </c>
      <c r="T20" s="8">
        <f t="shared" si="2"/>
        <v>592</v>
      </c>
      <c r="U20" s="2">
        <f t="shared" si="5"/>
        <v>2437</v>
      </c>
      <c r="W20" s="1"/>
      <c r="X20" s="1"/>
      <c r="Y20" s="1" t="s">
        <v>90</v>
      </c>
      <c r="Z20" s="81">
        <v>1888.5</v>
      </c>
      <c r="AA20" s="1" t="s">
        <v>68</v>
      </c>
      <c r="AB20" s="81">
        <v>0</v>
      </c>
    </row>
    <row r="21" spans="1:28" ht="24" customHeight="1" thickBot="1" x14ac:dyDescent="0.25">
      <c r="A21" s="19" t="s">
        <v>28</v>
      </c>
      <c r="B21" s="45">
        <f>'G-2'!B21+'G-3'!B21+'G-4'!B21</f>
        <v>114</v>
      </c>
      <c r="C21" s="45">
        <f>'G-2'!C21+'G-3'!C21+'G-4'!C21</f>
        <v>417</v>
      </c>
      <c r="D21" s="45">
        <f>'G-2'!D21+'G-3'!D21+'G-4'!D21</f>
        <v>7</v>
      </c>
      <c r="E21" s="45">
        <f>'G-2'!E21+'G-3'!E21+'G-4'!E21</f>
        <v>7</v>
      </c>
      <c r="F21" s="6">
        <f t="shared" si="0"/>
        <v>505.5</v>
      </c>
      <c r="G21" s="36"/>
      <c r="H21" s="20" t="s">
        <v>25</v>
      </c>
      <c r="I21" s="46">
        <f>'G-2'!I21+'G-3'!I21+'G-4'!I21</f>
        <v>118</v>
      </c>
      <c r="J21" s="46">
        <f>'G-2'!J21+'G-3'!J21+'G-4'!J21</f>
        <v>461</v>
      </c>
      <c r="K21" s="46">
        <f>'G-2'!K21+'G-3'!K21+'G-4'!K21</f>
        <v>9</v>
      </c>
      <c r="L21" s="46">
        <f>'G-2'!L21+'G-3'!L21+'G-4'!L21</f>
        <v>9</v>
      </c>
      <c r="M21" s="6">
        <f t="shared" si="1"/>
        <v>560.5</v>
      </c>
      <c r="N21" s="2">
        <f>M18+M19+M20+M21</f>
        <v>2276.5</v>
      </c>
      <c r="O21" s="21" t="s">
        <v>46</v>
      </c>
      <c r="P21" s="47">
        <f>'G-2'!P21+'G-3'!P21+'G-4'!P21</f>
        <v>105</v>
      </c>
      <c r="Q21" s="47">
        <f>'G-2'!Q21+'G-3'!Q21+'G-4'!Q21</f>
        <v>483</v>
      </c>
      <c r="R21" s="47">
        <f>'G-2'!R21+'G-3'!R21+'G-4'!R21</f>
        <v>6</v>
      </c>
      <c r="S21" s="47">
        <f>'G-2'!S21+'G-3'!S21+'G-4'!S21</f>
        <v>0</v>
      </c>
      <c r="T21" s="7">
        <f t="shared" si="2"/>
        <v>547.5</v>
      </c>
      <c r="U21" s="3">
        <f t="shared" si="5"/>
        <v>2367.5</v>
      </c>
      <c r="W21" s="1"/>
      <c r="X21" s="1"/>
      <c r="Y21" s="1" t="s">
        <v>69</v>
      </c>
      <c r="Z21" s="81">
        <v>1896</v>
      </c>
      <c r="AA21" s="1" t="s">
        <v>70</v>
      </c>
      <c r="AB21" s="81">
        <v>0</v>
      </c>
    </row>
    <row r="22" spans="1:28" ht="24" customHeight="1" thickBot="1" x14ac:dyDescent="0.25">
      <c r="A22" s="19" t="s">
        <v>1</v>
      </c>
      <c r="B22" s="45">
        <f>'G-2'!B22+'G-3'!B22+'G-4'!B22</f>
        <v>141</v>
      </c>
      <c r="C22" s="45">
        <f>'G-2'!C22+'G-3'!C22+'G-4'!C22</f>
        <v>495</v>
      </c>
      <c r="D22" s="45">
        <f>'G-2'!D22+'G-3'!D22+'G-4'!D22</f>
        <v>8</v>
      </c>
      <c r="E22" s="45">
        <f>'G-2'!E22+'G-3'!E22+'G-4'!E22</f>
        <v>9</v>
      </c>
      <c r="F22" s="6">
        <f t="shared" si="0"/>
        <v>604</v>
      </c>
      <c r="G22" s="2"/>
      <c r="H22" s="21" t="s">
        <v>26</v>
      </c>
      <c r="I22" s="46">
        <f>'G-2'!I22+'G-3'!I22+'G-4'!I22</f>
        <v>146</v>
      </c>
      <c r="J22" s="46">
        <f>'G-2'!J22+'G-3'!J22+'G-4'!J22</f>
        <v>413</v>
      </c>
      <c r="K22" s="46">
        <f>'G-2'!K22+'G-3'!K22+'G-4'!K22</f>
        <v>4</v>
      </c>
      <c r="L22" s="46">
        <f>'G-2'!L22+'G-3'!L22+'G-4'!L22</f>
        <v>8</v>
      </c>
      <c r="M22" s="6">
        <f t="shared" si="1"/>
        <v>514</v>
      </c>
      <c r="N22" s="3">
        <f>M19+M20+M21+M22</f>
        <v>2218.5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81">
        <v>1946</v>
      </c>
      <c r="AA22" s="1"/>
      <c r="AB22" s="81"/>
    </row>
    <row r="23" spans="1:28" ht="13.5" customHeight="1" x14ac:dyDescent="0.2">
      <c r="A23" s="165" t="s">
        <v>47</v>
      </c>
      <c r="B23" s="166"/>
      <c r="C23" s="169" t="s">
        <v>50</v>
      </c>
      <c r="D23" s="170"/>
      <c r="E23" s="170"/>
      <c r="F23" s="171"/>
      <c r="G23" s="84">
        <f>MAX(G13:G19)</f>
        <v>2226</v>
      </c>
      <c r="H23" s="178" t="s">
        <v>48</v>
      </c>
      <c r="I23" s="179"/>
      <c r="J23" s="180" t="s">
        <v>50</v>
      </c>
      <c r="K23" s="181"/>
      <c r="L23" s="181"/>
      <c r="M23" s="182"/>
      <c r="N23" s="85">
        <f>MAX(N10:N22)</f>
        <v>2321.5</v>
      </c>
      <c r="O23" s="165" t="s">
        <v>49</v>
      </c>
      <c r="P23" s="166"/>
      <c r="Q23" s="169" t="s">
        <v>50</v>
      </c>
      <c r="R23" s="170"/>
      <c r="S23" s="170"/>
      <c r="T23" s="171"/>
      <c r="U23" s="84">
        <f>MAX(U13:U21)</f>
        <v>2497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7"/>
      <c r="B24" s="168"/>
      <c r="C24" s="82" t="s">
        <v>71</v>
      </c>
      <c r="D24" s="86"/>
      <c r="E24" s="86"/>
      <c r="F24" s="87" t="s">
        <v>63</v>
      </c>
      <c r="G24" s="88"/>
      <c r="H24" s="167"/>
      <c r="I24" s="168"/>
      <c r="J24" s="82" t="s">
        <v>71</v>
      </c>
      <c r="K24" s="86"/>
      <c r="L24" s="86"/>
      <c r="M24" s="87" t="s">
        <v>73</v>
      </c>
      <c r="N24" s="88"/>
      <c r="O24" s="167"/>
      <c r="P24" s="168"/>
      <c r="Q24" s="82" t="s">
        <v>71</v>
      </c>
      <c r="R24" s="86"/>
      <c r="S24" s="86"/>
      <c r="T24" s="87" t="s">
        <v>79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4" t="s">
        <v>51</v>
      </c>
      <c r="B26" s="174"/>
      <c r="C26" s="174"/>
      <c r="D26" s="174"/>
      <c r="E26" s="17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0" workbookViewId="0">
      <selection activeCell="H46" sqref="H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6" t="s">
        <v>110</v>
      </c>
      <c r="B2" s="236"/>
      <c r="C2" s="236"/>
      <c r="D2" s="236"/>
      <c r="E2" s="236"/>
      <c r="F2" s="236"/>
      <c r="G2" s="236"/>
      <c r="H2" s="236"/>
      <c r="I2" s="236"/>
      <c r="J2" s="236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7" t="s">
        <v>111</v>
      </c>
      <c r="B4" s="237"/>
      <c r="C4" s="238" t="s">
        <v>60</v>
      </c>
      <c r="D4" s="238"/>
      <c r="E4" s="238"/>
      <c r="F4" s="110"/>
      <c r="G4" s="106"/>
      <c r="H4" s="106"/>
      <c r="I4" s="106"/>
      <c r="J4" s="106"/>
    </row>
    <row r="5" spans="1:10" x14ac:dyDescent="0.2">
      <c r="A5" s="183" t="s">
        <v>56</v>
      </c>
      <c r="B5" s="183"/>
      <c r="C5" s="239" t="str">
        <f>'G-2'!D5</f>
        <v>CALLE 79 X CARRERA 51</v>
      </c>
      <c r="D5" s="239"/>
      <c r="E5" s="239"/>
      <c r="F5" s="111"/>
      <c r="G5" s="112"/>
      <c r="H5" s="103" t="s">
        <v>53</v>
      </c>
      <c r="I5" s="240">
        <f>'G-2'!L5</f>
        <v>0</v>
      </c>
      <c r="J5" s="240"/>
    </row>
    <row r="6" spans="1:10" x14ac:dyDescent="0.2">
      <c r="A6" s="183" t="s">
        <v>112</v>
      </c>
      <c r="B6" s="183"/>
      <c r="C6" s="225" t="s">
        <v>150</v>
      </c>
      <c r="D6" s="225"/>
      <c r="E6" s="225"/>
      <c r="F6" s="111"/>
      <c r="G6" s="112"/>
      <c r="H6" s="103" t="s">
        <v>58</v>
      </c>
      <c r="I6" s="226">
        <f>'G-2'!S6</f>
        <v>43273</v>
      </c>
      <c r="J6" s="226"/>
    </row>
    <row r="7" spans="1:10" x14ac:dyDescent="0.2">
      <c r="A7" s="113"/>
      <c r="B7" s="113"/>
      <c r="C7" s="227"/>
      <c r="D7" s="227"/>
      <c r="E7" s="227"/>
      <c r="F7" s="227"/>
      <c r="G7" s="110"/>
      <c r="H7" s="114"/>
      <c r="I7" s="115"/>
      <c r="J7" s="106"/>
    </row>
    <row r="8" spans="1:10" x14ac:dyDescent="0.2">
      <c r="A8" s="228" t="s">
        <v>113</v>
      </c>
      <c r="B8" s="230" t="s">
        <v>114</v>
      </c>
      <c r="C8" s="228" t="s">
        <v>115</v>
      </c>
      <c r="D8" s="230" t="s">
        <v>116</v>
      </c>
      <c r="E8" s="116" t="s">
        <v>117</v>
      </c>
      <c r="F8" s="117" t="s">
        <v>118</v>
      </c>
      <c r="G8" s="118" t="s">
        <v>119</v>
      </c>
      <c r="H8" s="117" t="s">
        <v>120</v>
      </c>
      <c r="I8" s="232" t="s">
        <v>121</v>
      </c>
      <c r="J8" s="234" t="s">
        <v>122</v>
      </c>
    </row>
    <row r="9" spans="1:10" x14ac:dyDescent="0.2">
      <c r="A9" s="229"/>
      <c r="B9" s="231"/>
      <c r="C9" s="229"/>
      <c r="D9" s="231"/>
      <c r="E9" s="119" t="s">
        <v>52</v>
      </c>
      <c r="F9" s="120" t="s">
        <v>0</v>
      </c>
      <c r="G9" s="121" t="s">
        <v>2</v>
      </c>
      <c r="H9" s="120" t="s">
        <v>3</v>
      </c>
      <c r="I9" s="233"/>
      <c r="J9" s="235"/>
    </row>
    <row r="10" spans="1:10" x14ac:dyDescent="0.2">
      <c r="A10" s="219" t="s">
        <v>123</v>
      </c>
      <c r="B10" s="222"/>
      <c r="C10" s="122"/>
      <c r="D10" s="123" t="s">
        <v>124</v>
      </c>
      <c r="E10" s="157">
        <v>0</v>
      </c>
      <c r="F10" s="157">
        <v>0</v>
      </c>
      <c r="G10" s="157">
        <v>0</v>
      </c>
      <c r="H10" s="157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20"/>
      <c r="B11" s="223"/>
      <c r="C11" s="122" t="s">
        <v>125</v>
      </c>
      <c r="D11" s="125" t="s">
        <v>126</v>
      </c>
      <c r="E11" s="159">
        <v>0</v>
      </c>
      <c r="F11" s="159">
        <v>0</v>
      </c>
      <c r="G11" s="159">
        <v>0</v>
      </c>
      <c r="H11" s="159">
        <v>0</v>
      </c>
      <c r="I11" s="126">
        <f t="shared" ref="I11:I45" si="0">E11*0.5+F11+G11*2+H11*2.5</f>
        <v>0</v>
      </c>
      <c r="J11" s="127" t="str">
        <f>IF(I11=0,"0,00",I11/SUM(I10:I12)*100)</f>
        <v>0,00</v>
      </c>
    </row>
    <row r="12" spans="1:10" x14ac:dyDescent="0.2">
      <c r="A12" s="220"/>
      <c r="B12" s="223"/>
      <c r="C12" s="128" t="s">
        <v>135</v>
      </c>
      <c r="D12" s="129" t="s">
        <v>127</v>
      </c>
      <c r="E12" s="158">
        <v>0</v>
      </c>
      <c r="F12" s="158">
        <v>0</v>
      </c>
      <c r="G12" s="158">
        <v>0</v>
      </c>
      <c r="H12" s="158">
        <v>0</v>
      </c>
      <c r="I12" s="130">
        <f t="shared" si="0"/>
        <v>0</v>
      </c>
      <c r="J12" s="131" t="str">
        <f>IF(I12=0,"0,00",I12/SUM(I10:I12)*100)</f>
        <v>0,00</v>
      </c>
    </row>
    <row r="13" spans="1:10" x14ac:dyDescent="0.2">
      <c r="A13" s="220"/>
      <c r="B13" s="223"/>
      <c r="C13" s="132"/>
      <c r="D13" s="123" t="s">
        <v>124</v>
      </c>
      <c r="E13" s="157">
        <v>0</v>
      </c>
      <c r="F13" s="157">
        <v>0</v>
      </c>
      <c r="G13" s="157">
        <v>0</v>
      </c>
      <c r="H13" s="157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20"/>
      <c r="B14" s="223"/>
      <c r="C14" s="122" t="s">
        <v>128</v>
      </c>
      <c r="D14" s="125" t="s">
        <v>126</v>
      </c>
      <c r="E14" s="159">
        <v>0</v>
      </c>
      <c r="F14" s="159">
        <v>0</v>
      </c>
      <c r="G14" s="159">
        <v>0</v>
      </c>
      <c r="H14" s="159">
        <v>0</v>
      </c>
      <c r="I14" s="126">
        <f t="shared" si="0"/>
        <v>0</v>
      </c>
      <c r="J14" s="127" t="str">
        <f>IF(I14=0,"0,00",I14/SUM(I13:I15)*100)</f>
        <v>0,00</v>
      </c>
    </row>
    <row r="15" spans="1:10" x14ac:dyDescent="0.2">
      <c r="A15" s="220"/>
      <c r="B15" s="223"/>
      <c r="C15" s="128" t="s">
        <v>136</v>
      </c>
      <c r="D15" s="129" t="s">
        <v>127</v>
      </c>
      <c r="E15" s="158">
        <v>0</v>
      </c>
      <c r="F15" s="158">
        <v>0</v>
      </c>
      <c r="G15" s="158">
        <v>0</v>
      </c>
      <c r="H15" s="158">
        <v>0</v>
      </c>
      <c r="I15" s="130">
        <f t="shared" si="0"/>
        <v>0</v>
      </c>
      <c r="J15" s="131" t="str">
        <f>IF(I15=0,"0,00",I15/SUM(I13:I15)*100)</f>
        <v>0,00</v>
      </c>
    </row>
    <row r="16" spans="1:10" x14ac:dyDescent="0.2">
      <c r="A16" s="220"/>
      <c r="B16" s="223"/>
      <c r="C16" s="132"/>
      <c r="D16" s="123" t="s">
        <v>124</v>
      </c>
      <c r="E16" s="157">
        <v>0</v>
      </c>
      <c r="F16" s="157">
        <v>0</v>
      </c>
      <c r="G16" s="157">
        <v>0</v>
      </c>
      <c r="H16" s="157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20"/>
      <c r="B17" s="223"/>
      <c r="C17" s="122" t="s">
        <v>129</v>
      </c>
      <c r="D17" s="125" t="s">
        <v>126</v>
      </c>
      <c r="E17" s="159">
        <v>0</v>
      </c>
      <c r="F17" s="159">
        <v>0</v>
      </c>
      <c r="G17" s="159">
        <v>0</v>
      </c>
      <c r="H17" s="159">
        <v>0</v>
      </c>
      <c r="I17" s="126">
        <f t="shared" si="0"/>
        <v>0</v>
      </c>
      <c r="J17" s="127" t="str">
        <f>IF(I17=0,"0,00",I17/SUM(I16:I18)*100)</f>
        <v>0,00</v>
      </c>
    </row>
    <row r="18" spans="1:10" x14ac:dyDescent="0.2">
      <c r="A18" s="221"/>
      <c r="B18" s="224"/>
      <c r="C18" s="133" t="s">
        <v>137</v>
      </c>
      <c r="D18" s="129" t="s">
        <v>127</v>
      </c>
      <c r="E18" s="158">
        <v>0</v>
      </c>
      <c r="F18" s="158">
        <v>0</v>
      </c>
      <c r="G18" s="158">
        <v>0</v>
      </c>
      <c r="H18" s="158">
        <v>0</v>
      </c>
      <c r="I18" s="130">
        <f t="shared" si="0"/>
        <v>0</v>
      </c>
      <c r="J18" s="131" t="str">
        <f>IF(I18=0,"0,00",I18/SUM(I16:I18)*100)</f>
        <v>0,00</v>
      </c>
    </row>
    <row r="19" spans="1:10" x14ac:dyDescent="0.2">
      <c r="A19" s="219" t="s">
        <v>130</v>
      </c>
      <c r="B19" s="222">
        <v>2</v>
      </c>
      <c r="C19" s="134"/>
      <c r="D19" s="123" t="s">
        <v>124</v>
      </c>
      <c r="E19" s="75">
        <v>23</v>
      </c>
      <c r="F19" s="75">
        <v>57</v>
      </c>
      <c r="G19" s="75">
        <v>0</v>
      </c>
      <c r="H19" s="75">
        <v>3</v>
      </c>
      <c r="I19" s="75">
        <f t="shared" si="0"/>
        <v>76</v>
      </c>
      <c r="J19" s="124">
        <f>IF(I19=0,"0,00",I19/SUM(I19:I21)*100)</f>
        <v>12.327656123276562</v>
      </c>
    </row>
    <row r="20" spans="1:10" x14ac:dyDescent="0.2">
      <c r="A20" s="220"/>
      <c r="B20" s="223"/>
      <c r="C20" s="122" t="s">
        <v>125</v>
      </c>
      <c r="D20" s="125" t="s">
        <v>126</v>
      </c>
      <c r="E20" s="126">
        <v>138</v>
      </c>
      <c r="F20" s="126">
        <v>330</v>
      </c>
      <c r="G20" s="126">
        <v>15</v>
      </c>
      <c r="H20" s="126">
        <v>9</v>
      </c>
      <c r="I20" s="126">
        <f t="shared" si="0"/>
        <v>451.5</v>
      </c>
      <c r="J20" s="127">
        <f>IF(I20=0,"0,00",I20/SUM(I19:I21)*100)</f>
        <v>73.236009732360102</v>
      </c>
    </row>
    <row r="21" spans="1:10" x14ac:dyDescent="0.2">
      <c r="A21" s="220"/>
      <c r="B21" s="223"/>
      <c r="C21" s="128" t="s">
        <v>138</v>
      </c>
      <c r="D21" s="129" t="s">
        <v>127</v>
      </c>
      <c r="E21" s="74">
        <v>27</v>
      </c>
      <c r="F21" s="74">
        <v>68</v>
      </c>
      <c r="G21" s="74">
        <v>0</v>
      </c>
      <c r="H21" s="74">
        <v>3</v>
      </c>
      <c r="I21" s="130">
        <f t="shared" si="0"/>
        <v>89</v>
      </c>
      <c r="J21" s="131">
        <f>IF(I21=0,"0,00",I21/SUM(I19:I21)*100)</f>
        <v>14.436334144363341</v>
      </c>
    </row>
    <row r="22" spans="1:10" x14ac:dyDescent="0.2">
      <c r="A22" s="220"/>
      <c r="B22" s="223"/>
      <c r="C22" s="132"/>
      <c r="D22" s="123" t="s">
        <v>124</v>
      </c>
      <c r="E22" s="75">
        <v>23</v>
      </c>
      <c r="F22" s="75">
        <v>63</v>
      </c>
      <c r="G22" s="75">
        <v>0</v>
      </c>
      <c r="H22" s="75">
        <v>1</v>
      </c>
      <c r="I22" s="75">
        <f t="shared" si="0"/>
        <v>77</v>
      </c>
      <c r="J22" s="124">
        <f>IF(I22=0,"0,00",I22/SUM(I22:I24)*100)</f>
        <v>13.162393162393164</v>
      </c>
    </row>
    <row r="23" spans="1:10" x14ac:dyDescent="0.2">
      <c r="A23" s="220"/>
      <c r="B23" s="223"/>
      <c r="C23" s="122" t="s">
        <v>128</v>
      </c>
      <c r="D23" s="125" t="s">
        <v>126</v>
      </c>
      <c r="E23" s="126">
        <v>125</v>
      </c>
      <c r="F23" s="126">
        <v>319</v>
      </c>
      <c r="G23" s="126">
        <v>12</v>
      </c>
      <c r="H23" s="126">
        <v>12</v>
      </c>
      <c r="I23" s="126">
        <f t="shared" si="0"/>
        <v>435.5</v>
      </c>
      <c r="J23" s="127">
        <f>IF(I23=0,"0,00",I23/SUM(I22:I24)*100)</f>
        <v>74.444444444444443</v>
      </c>
    </row>
    <row r="24" spans="1:10" x14ac:dyDescent="0.2">
      <c r="A24" s="220"/>
      <c r="B24" s="223"/>
      <c r="C24" s="128" t="s">
        <v>139</v>
      </c>
      <c r="D24" s="129" t="s">
        <v>127</v>
      </c>
      <c r="E24" s="74">
        <v>27</v>
      </c>
      <c r="F24" s="74">
        <v>59</v>
      </c>
      <c r="G24" s="74">
        <v>0</v>
      </c>
      <c r="H24" s="74">
        <v>0</v>
      </c>
      <c r="I24" s="130">
        <f t="shared" si="0"/>
        <v>72.5</v>
      </c>
      <c r="J24" s="131">
        <f>IF(I24=0,"0,00",I24/SUM(I22:I24)*100)</f>
        <v>12.393162393162394</v>
      </c>
    </row>
    <row r="25" spans="1:10" x14ac:dyDescent="0.2">
      <c r="A25" s="220"/>
      <c r="B25" s="223"/>
      <c r="C25" s="132"/>
      <c r="D25" s="123" t="s">
        <v>124</v>
      </c>
      <c r="E25" s="75">
        <v>20</v>
      </c>
      <c r="F25" s="75">
        <v>51</v>
      </c>
      <c r="G25" s="75">
        <v>0</v>
      </c>
      <c r="H25" s="75">
        <v>0</v>
      </c>
      <c r="I25" s="75">
        <f t="shared" si="0"/>
        <v>61</v>
      </c>
      <c r="J25" s="124">
        <f>IF(I25=0,"0,00",I25/SUM(I25:I27)*100)</f>
        <v>8.7018544935805995</v>
      </c>
    </row>
    <row r="26" spans="1:10" x14ac:dyDescent="0.2">
      <c r="A26" s="220"/>
      <c r="B26" s="223"/>
      <c r="C26" s="122" t="s">
        <v>129</v>
      </c>
      <c r="D26" s="125" t="s">
        <v>126</v>
      </c>
      <c r="E26" s="126">
        <v>106</v>
      </c>
      <c r="F26" s="126">
        <v>488</v>
      </c>
      <c r="G26" s="126">
        <v>13</v>
      </c>
      <c r="H26" s="126">
        <v>1</v>
      </c>
      <c r="I26" s="126">
        <f t="shared" si="0"/>
        <v>569.5</v>
      </c>
      <c r="J26" s="127">
        <f>IF(I26=0,"0,00",I26/SUM(I25:I27)*100)</f>
        <v>81.241084165477886</v>
      </c>
    </row>
    <row r="27" spans="1:10" x14ac:dyDescent="0.2">
      <c r="A27" s="221"/>
      <c r="B27" s="224"/>
      <c r="C27" s="133" t="s">
        <v>140</v>
      </c>
      <c r="D27" s="129" t="s">
        <v>127</v>
      </c>
      <c r="E27" s="74">
        <v>21</v>
      </c>
      <c r="F27" s="74">
        <v>60</v>
      </c>
      <c r="G27" s="74">
        <v>0</v>
      </c>
      <c r="H27" s="74">
        <v>0</v>
      </c>
      <c r="I27" s="130">
        <f t="shared" si="0"/>
        <v>70.5</v>
      </c>
      <c r="J27" s="131">
        <f>IF(I27=0,"0,00",I27/SUM(I25:I27)*100)</f>
        <v>10.057061340941512</v>
      </c>
    </row>
    <row r="28" spans="1:10" x14ac:dyDescent="0.2">
      <c r="A28" s="219" t="s">
        <v>131</v>
      </c>
      <c r="B28" s="222">
        <v>2</v>
      </c>
      <c r="C28" s="134"/>
      <c r="D28" s="123" t="s">
        <v>124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20"/>
      <c r="B29" s="223"/>
      <c r="C29" s="122" t="s">
        <v>125</v>
      </c>
      <c r="D29" s="125" t="s">
        <v>126</v>
      </c>
      <c r="E29" s="126">
        <f>'G-3'!B14+'G-3'!B15</f>
        <v>24</v>
      </c>
      <c r="F29" s="126">
        <f>'G-3'!C14+'G-3'!C15</f>
        <v>259</v>
      </c>
      <c r="G29" s="126">
        <f>'G-3'!D14+'G-3'!D15</f>
        <v>0</v>
      </c>
      <c r="H29" s="126">
        <f>'G-3'!E14+'G-3'!E15</f>
        <v>0</v>
      </c>
      <c r="I29" s="126">
        <f t="shared" si="0"/>
        <v>271</v>
      </c>
      <c r="J29" s="127">
        <f>IF(I29=0,"0,00",I29/SUM(I28:I30)*100)</f>
        <v>100</v>
      </c>
    </row>
    <row r="30" spans="1:10" x14ac:dyDescent="0.2">
      <c r="A30" s="220"/>
      <c r="B30" s="223"/>
      <c r="C30" s="128" t="s">
        <v>141</v>
      </c>
      <c r="D30" s="129" t="s">
        <v>127</v>
      </c>
      <c r="E30" s="74">
        <v>0</v>
      </c>
      <c r="F30" s="74">
        <v>0</v>
      </c>
      <c r="G30" s="74">
        <v>0</v>
      </c>
      <c r="H30" s="74">
        <v>0</v>
      </c>
      <c r="I30" s="130">
        <f t="shared" si="0"/>
        <v>0</v>
      </c>
      <c r="J30" s="131" t="str">
        <f>IF(I30=0,"0,00",I30/SUM(I28:I30)*100)</f>
        <v>0,00</v>
      </c>
    </row>
    <row r="31" spans="1:10" x14ac:dyDescent="0.2">
      <c r="A31" s="220"/>
      <c r="B31" s="223"/>
      <c r="C31" s="132"/>
      <c r="D31" s="123" t="s">
        <v>124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20"/>
      <c r="B32" s="223"/>
      <c r="C32" s="122" t="s">
        <v>128</v>
      </c>
      <c r="D32" s="125" t="s">
        <v>126</v>
      </c>
      <c r="E32" s="126">
        <f>'G-3'!I11+'G-3'!I12</f>
        <v>35</v>
      </c>
      <c r="F32" s="126">
        <f>'G-3'!J11+'G-3'!J12</f>
        <v>135</v>
      </c>
      <c r="G32" s="126">
        <f>'G-3'!K11+'G-3'!K12</f>
        <v>0</v>
      </c>
      <c r="H32" s="126">
        <f>'G-3'!L11+'G-3'!L12</f>
        <v>3</v>
      </c>
      <c r="I32" s="126">
        <f t="shared" si="0"/>
        <v>160</v>
      </c>
      <c r="J32" s="127">
        <f>IF(I32=0,"0,00",I32/SUM(I31:I33)*100)</f>
        <v>100</v>
      </c>
    </row>
    <row r="33" spans="1:10" x14ac:dyDescent="0.2">
      <c r="A33" s="220"/>
      <c r="B33" s="223"/>
      <c r="C33" s="128" t="s">
        <v>142</v>
      </c>
      <c r="D33" s="129" t="s">
        <v>127</v>
      </c>
      <c r="E33" s="74">
        <v>0</v>
      </c>
      <c r="F33" s="74">
        <v>0</v>
      </c>
      <c r="G33" s="74">
        <v>0</v>
      </c>
      <c r="H33" s="74">
        <v>0</v>
      </c>
      <c r="I33" s="130">
        <f t="shared" si="0"/>
        <v>0</v>
      </c>
      <c r="J33" s="131" t="str">
        <f>IF(I33=0,"0,00",I33/SUM(I31:I33)*100)</f>
        <v>0,00</v>
      </c>
    </row>
    <row r="34" spans="1:10" x14ac:dyDescent="0.2">
      <c r="A34" s="220"/>
      <c r="B34" s="223"/>
      <c r="C34" s="132"/>
      <c r="D34" s="123" t="s">
        <v>124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20"/>
      <c r="B35" s="223"/>
      <c r="C35" s="122" t="s">
        <v>129</v>
      </c>
      <c r="D35" s="125" t="s">
        <v>126</v>
      </c>
      <c r="E35" s="126">
        <f>'G-3'!P18+'G-3'!P19</f>
        <v>31</v>
      </c>
      <c r="F35" s="126">
        <f>'G-3'!Q18+'G-3'!Q19</f>
        <v>156</v>
      </c>
      <c r="G35" s="126">
        <f>'G-3'!R18+'G-3'!R19</f>
        <v>0</v>
      </c>
      <c r="H35" s="126">
        <f>'G-3'!S18+'G-3'!S19</f>
        <v>0</v>
      </c>
      <c r="I35" s="126">
        <f t="shared" si="0"/>
        <v>171.5</v>
      </c>
      <c r="J35" s="127">
        <f>IF(I35=0,"0,00",I35/SUM(I34:I36)*100)</f>
        <v>100</v>
      </c>
    </row>
    <row r="36" spans="1:10" x14ac:dyDescent="0.2">
      <c r="A36" s="221"/>
      <c r="B36" s="224"/>
      <c r="C36" s="133" t="s">
        <v>143</v>
      </c>
      <c r="D36" s="129" t="s">
        <v>127</v>
      </c>
      <c r="E36" s="74">
        <v>0</v>
      </c>
      <c r="F36" s="74">
        <v>0</v>
      </c>
      <c r="G36" s="74">
        <v>0</v>
      </c>
      <c r="H36" s="74">
        <v>0</v>
      </c>
      <c r="I36" s="130">
        <f t="shared" si="0"/>
        <v>0</v>
      </c>
      <c r="J36" s="131" t="str">
        <f>IF(I36=0,"0,00",I36/SUM(I34:I36)*100)</f>
        <v>0,00</v>
      </c>
    </row>
    <row r="37" spans="1:10" x14ac:dyDescent="0.2">
      <c r="A37" s="219" t="s">
        <v>132</v>
      </c>
      <c r="B37" s="222">
        <v>2</v>
      </c>
      <c r="C37" s="134"/>
      <c r="D37" s="123" t="s">
        <v>124</v>
      </c>
      <c r="E37" s="75">
        <v>0</v>
      </c>
      <c r="F37" s="75">
        <v>0</v>
      </c>
      <c r="G37" s="75">
        <v>0</v>
      </c>
      <c r="H37" s="75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20"/>
      <c r="B38" s="223"/>
      <c r="C38" s="122" t="s">
        <v>125</v>
      </c>
      <c r="D38" s="125" t="s">
        <v>126</v>
      </c>
      <c r="E38" s="126">
        <v>28</v>
      </c>
      <c r="F38" s="126">
        <v>179</v>
      </c>
      <c r="G38" s="126">
        <v>0</v>
      </c>
      <c r="H38" s="126">
        <v>3</v>
      </c>
      <c r="I38" s="126">
        <f t="shared" si="0"/>
        <v>200.5</v>
      </c>
      <c r="J38" s="127">
        <f>IF(I38=0,"0,00",I38/SUM(I37:I39)*100)</f>
        <v>54.557823129251702</v>
      </c>
    </row>
    <row r="39" spans="1:10" x14ac:dyDescent="0.2">
      <c r="A39" s="220"/>
      <c r="B39" s="223"/>
      <c r="C39" s="128" t="s">
        <v>144</v>
      </c>
      <c r="D39" s="129" t="s">
        <v>127</v>
      </c>
      <c r="E39" s="74">
        <v>29</v>
      </c>
      <c r="F39" s="74">
        <v>140</v>
      </c>
      <c r="G39" s="74">
        <v>0</v>
      </c>
      <c r="H39" s="74">
        <v>5</v>
      </c>
      <c r="I39" s="130">
        <f t="shared" si="0"/>
        <v>167</v>
      </c>
      <c r="J39" s="131">
        <f>IF(I39=0,"0,00",I39/SUM(I37:I39)*100)</f>
        <v>45.442176870748305</v>
      </c>
    </row>
    <row r="40" spans="1:10" x14ac:dyDescent="0.2">
      <c r="A40" s="220"/>
      <c r="B40" s="223"/>
      <c r="C40" s="132"/>
      <c r="D40" s="123" t="s">
        <v>124</v>
      </c>
      <c r="E40" s="75">
        <v>0</v>
      </c>
      <c r="F40" s="75">
        <v>0</v>
      </c>
      <c r="G40" s="75">
        <v>0</v>
      </c>
      <c r="H40" s="75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20"/>
      <c r="B41" s="223"/>
      <c r="C41" s="122" t="s">
        <v>128</v>
      </c>
      <c r="D41" s="125" t="s">
        <v>126</v>
      </c>
      <c r="E41" s="126">
        <v>38</v>
      </c>
      <c r="F41" s="126">
        <v>169</v>
      </c>
      <c r="G41" s="126">
        <v>0</v>
      </c>
      <c r="H41" s="126">
        <v>1</v>
      </c>
      <c r="I41" s="126">
        <f t="shared" si="0"/>
        <v>190.5</v>
      </c>
      <c r="J41" s="127">
        <f>IF(I41=0,"0,00",I41/SUM(I40:I42)*100)</f>
        <v>60.380348652931858</v>
      </c>
    </row>
    <row r="42" spans="1:10" x14ac:dyDescent="0.2">
      <c r="A42" s="220"/>
      <c r="B42" s="223"/>
      <c r="C42" s="128" t="s">
        <v>145</v>
      </c>
      <c r="D42" s="129" t="s">
        <v>127</v>
      </c>
      <c r="E42" s="74">
        <v>18</v>
      </c>
      <c r="F42" s="74">
        <v>116</v>
      </c>
      <c r="G42" s="74">
        <v>0</v>
      </c>
      <c r="H42" s="74">
        <v>0</v>
      </c>
      <c r="I42" s="130">
        <f t="shared" si="0"/>
        <v>125</v>
      </c>
      <c r="J42" s="131">
        <f>IF(I42=0,"0,00",I42/SUM(I40:I42)*100)</f>
        <v>39.61965134706815</v>
      </c>
    </row>
    <row r="43" spans="1:10" x14ac:dyDescent="0.2">
      <c r="A43" s="220"/>
      <c r="B43" s="223"/>
      <c r="C43" s="132"/>
      <c r="D43" s="123" t="s">
        <v>124</v>
      </c>
      <c r="E43" s="75">
        <v>0</v>
      </c>
      <c r="F43" s="75">
        <v>0</v>
      </c>
      <c r="G43" s="75">
        <v>0</v>
      </c>
      <c r="H43" s="75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20"/>
      <c r="B44" s="223"/>
      <c r="C44" s="122" t="s">
        <v>129</v>
      </c>
      <c r="D44" s="125" t="s">
        <v>126</v>
      </c>
      <c r="E44" s="126">
        <v>33</v>
      </c>
      <c r="F44" s="126">
        <v>185</v>
      </c>
      <c r="G44" s="126">
        <v>0</v>
      </c>
      <c r="H44" s="126">
        <v>1</v>
      </c>
      <c r="I44" s="126">
        <f t="shared" si="0"/>
        <v>204</v>
      </c>
      <c r="J44" s="127">
        <f>IF(I44=0,"0,00",I44/SUM(I43:I45)*100)</f>
        <v>67.10526315789474</v>
      </c>
    </row>
    <row r="45" spans="1:10" x14ac:dyDescent="0.2">
      <c r="A45" s="221"/>
      <c r="B45" s="224"/>
      <c r="C45" s="133" t="s">
        <v>146</v>
      </c>
      <c r="D45" s="129" t="s">
        <v>127</v>
      </c>
      <c r="E45" s="74">
        <v>24</v>
      </c>
      <c r="F45" s="74">
        <v>88</v>
      </c>
      <c r="G45" s="74">
        <v>0</v>
      </c>
      <c r="H45" s="74">
        <v>0</v>
      </c>
      <c r="I45" s="135">
        <f t="shared" si="0"/>
        <v>100</v>
      </c>
      <c r="J45" s="131">
        <f>IF(I45=0,"0,00",I45/SUM(I43:I45)*100)</f>
        <v>32.894736842105267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2"/>
  <sheetViews>
    <sheetView zoomScale="91" zoomScaleNormal="91" workbookViewId="0">
      <selection activeCell="Y8" sqref="Y8:AA8"/>
    </sheetView>
  </sheetViews>
  <sheetFormatPr baseColWidth="10" defaultRowHeight="12.75" x14ac:dyDescent="0.2"/>
  <cols>
    <col min="2" max="2" width="5.5703125" customWidth="1"/>
    <col min="3" max="5" width="5" customWidth="1"/>
    <col min="6" max="6" width="5.140625" customWidth="1"/>
    <col min="7" max="7" width="5.5703125" customWidth="1"/>
    <col min="8" max="8" width="4.7109375" customWidth="1"/>
    <col min="9" max="9" width="5.28515625" customWidth="1"/>
    <col min="10" max="10" width="5.5703125" customWidth="1"/>
    <col min="11" max="11" width="5.710937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8" t="s">
        <v>93</v>
      </c>
      <c r="N2" s="248"/>
      <c r="O2" s="248"/>
      <c r="P2" s="248"/>
      <c r="Q2" s="248"/>
      <c r="R2" s="248"/>
      <c r="S2" s="248"/>
      <c r="T2" s="248"/>
      <c r="U2" s="248"/>
      <c r="V2" s="248"/>
      <c r="W2" s="248"/>
      <c r="X2" s="248"/>
      <c r="Y2" s="248"/>
      <c r="Z2" s="248"/>
      <c r="AA2" s="248"/>
      <c r="AB2" s="248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8" t="s">
        <v>94</v>
      </c>
      <c r="N3" s="248"/>
      <c r="O3" s="248"/>
      <c r="P3" s="248"/>
      <c r="Q3" s="248"/>
      <c r="R3" s="248"/>
      <c r="S3" s="248"/>
      <c r="T3" s="248"/>
      <c r="U3" s="248"/>
      <c r="V3" s="248"/>
      <c r="W3" s="248"/>
      <c r="X3" s="248"/>
      <c r="Y3" s="248"/>
      <c r="Z3" s="248"/>
      <c r="AA3" s="248"/>
      <c r="AB3" s="248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8" t="s">
        <v>95</v>
      </c>
      <c r="N4" s="248"/>
      <c r="O4" s="248"/>
      <c r="P4" s="248"/>
      <c r="Q4" s="248"/>
      <c r="R4" s="248"/>
      <c r="S4" s="248"/>
      <c r="T4" s="248"/>
      <c r="U4" s="248"/>
      <c r="V4" s="248"/>
      <c r="W4" s="248"/>
      <c r="X4" s="248"/>
      <c r="Y4" s="248"/>
      <c r="Z4" s="248"/>
      <c r="AA4" s="248"/>
      <c r="AB4" s="248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4" t="s">
        <v>96</v>
      </c>
      <c r="B8" s="244"/>
      <c r="C8" s="243" t="s">
        <v>97</v>
      </c>
      <c r="D8" s="243"/>
      <c r="E8" s="243"/>
      <c r="F8" s="243"/>
      <c r="G8" s="243"/>
      <c r="H8" s="243"/>
      <c r="I8" s="92"/>
      <c r="J8" s="92"/>
      <c r="K8" s="92"/>
      <c r="L8" s="244" t="s">
        <v>98</v>
      </c>
      <c r="M8" s="244"/>
      <c r="N8" s="244"/>
      <c r="O8" s="243" t="str">
        <f>'G-2'!D5</f>
        <v>CALLE 79 X CARRERA 51</v>
      </c>
      <c r="P8" s="243"/>
      <c r="Q8" s="243"/>
      <c r="R8" s="243"/>
      <c r="S8" s="243"/>
      <c r="T8" s="92"/>
      <c r="U8" s="92"/>
      <c r="V8" s="244" t="s">
        <v>99</v>
      </c>
      <c r="W8" s="244"/>
      <c r="X8" s="244"/>
      <c r="Y8" s="243">
        <v>1236</v>
      </c>
      <c r="Z8" s="243"/>
      <c r="AA8" s="243"/>
      <c r="AB8" s="92"/>
      <c r="AC8" s="92"/>
      <c r="AD8" s="92"/>
      <c r="AE8" s="92"/>
      <c r="AF8" s="92"/>
      <c r="AG8" s="92"/>
      <c r="AH8" s="244" t="s">
        <v>100</v>
      </c>
      <c r="AI8" s="244"/>
      <c r="AJ8" s="245">
        <f>'G-2'!S6</f>
        <v>43273</v>
      </c>
      <c r="AK8" s="245"/>
      <c r="AL8" s="245"/>
      <c r="AM8" s="245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7" t="s">
        <v>47</v>
      </c>
      <c r="E10" s="247"/>
      <c r="F10" s="247"/>
      <c r="G10" s="247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7" t="s">
        <v>134</v>
      </c>
      <c r="T10" s="247"/>
      <c r="U10" s="247"/>
      <c r="V10" s="247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7" t="s">
        <v>49</v>
      </c>
      <c r="AI10" s="247"/>
      <c r="AJ10" s="247"/>
      <c r="AK10" s="247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101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6" t="s">
        <v>102</v>
      </c>
      <c r="U12" s="246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0</v>
      </c>
      <c r="AV12" s="97">
        <f t="shared" si="0"/>
        <v>0</v>
      </c>
      <c r="AW12" s="97">
        <f t="shared" si="0"/>
        <v>0</v>
      </c>
      <c r="AX12" s="97">
        <f t="shared" si="0"/>
        <v>0</v>
      </c>
      <c r="AY12" s="97">
        <f t="shared" si="0"/>
        <v>0</v>
      </c>
      <c r="AZ12" s="97">
        <f t="shared" si="0"/>
        <v>0</v>
      </c>
      <c r="BA12" s="97">
        <f t="shared" si="0"/>
        <v>0</v>
      </c>
      <c r="BB12" s="97"/>
      <c r="BC12" s="97"/>
      <c r="BD12" s="97"/>
      <c r="BE12" s="97">
        <f t="shared" ref="BE12:BQ12" si="1">P14</f>
        <v>0</v>
      </c>
      <c r="BF12" s="97">
        <f t="shared" si="1"/>
        <v>0</v>
      </c>
      <c r="BG12" s="97">
        <f t="shared" si="1"/>
        <v>0</v>
      </c>
      <c r="BH12" s="97">
        <f t="shared" si="1"/>
        <v>0</v>
      </c>
      <c r="BI12" s="97">
        <f t="shared" si="1"/>
        <v>0</v>
      </c>
      <c r="BJ12" s="97">
        <f t="shared" si="1"/>
        <v>0</v>
      </c>
      <c r="BK12" s="97">
        <f t="shared" si="1"/>
        <v>0</v>
      </c>
      <c r="BL12" s="97">
        <f t="shared" si="1"/>
        <v>0</v>
      </c>
      <c r="BM12" s="97">
        <f t="shared" si="1"/>
        <v>0</v>
      </c>
      <c r="BN12" s="97">
        <f t="shared" si="1"/>
        <v>0</v>
      </c>
      <c r="BO12" s="97">
        <f t="shared" si="1"/>
        <v>0</v>
      </c>
      <c r="BP12" s="97">
        <f t="shared" si="1"/>
        <v>0</v>
      </c>
      <c r="BQ12" s="97">
        <f t="shared" si="1"/>
        <v>0</v>
      </c>
      <c r="BR12" s="97"/>
      <c r="BS12" s="97"/>
      <c r="BT12" s="97"/>
      <c r="BU12" s="97">
        <f t="shared" ref="BU12:CC12" si="2">AG14</f>
        <v>0</v>
      </c>
      <c r="BV12" s="97">
        <f t="shared" si="2"/>
        <v>0</v>
      </c>
      <c r="BW12" s="97">
        <f t="shared" si="2"/>
        <v>0</v>
      </c>
      <c r="BX12" s="97">
        <f t="shared" si="2"/>
        <v>0</v>
      </c>
      <c r="BY12" s="97">
        <f t="shared" si="2"/>
        <v>0</v>
      </c>
      <c r="BZ12" s="97">
        <f t="shared" si="2"/>
        <v>0</v>
      </c>
      <c r="CA12" s="97">
        <f t="shared" si="2"/>
        <v>0</v>
      </c>
      <c r="CB12" s="97">
        <f t="shared" si="2"/>
        <v>0</v>
      </c>
      <c r="CC12" s="97">
        <f t="shared" si="2"/>
        <v>0</v>
      </c>
    </row>
    <row r="13" spans="1:81" ht="16.5" customHeight="1" x14ac:dyDescent="0.2">
      <c r="A13" s="100" t="s">
        <v>103</v>
      </c>
      <c r="B13" s="149"/>
      <c r="C13" s="149"/>
      <c r="D13" s="149"/>
      <c r="E13" s="149"/>
      <c r="F13" s="149"/>
      <c r="G13" s="149"/>
      <c r="H13" s="149"/>
      <c r="I13" s="149"/>
      <c r="J13" s="149"/>
      <c r="K13" s="149"/>
      <c r="L13" s="150"/>
      <c r="M13" s="149"/>
      <c r="N13" s="149"/>
      <c r="O13" s="149"/>
      <c r="P13" s="149"/>
      <c r="Q13" s="149"/>
      <c r="R13" s="149"/>
      <c r="S13" s="149"/>
      <c r="T13" s="149"/>
      <c r="U13" s="149"/>
      <c r="V13" s="149"/>
      <c r="W13" s="149"/>
      <c r="X13" s="149"/>
      <c r="Y13" s="149"/>
      <c r="Z13" s="149"/>
      <c r="AA13" s="149"/>
      <c r="AB13" s="149"/>
      <c r="AC13" s="150"/>
      <c r="AD13" s="149"/>
      <c r="AE13" s="149"/>
      <c r="AF13" s="149"/>
      <c r="AG13" s="149"/>
      <c r="AH13" s="149"/>
      <c r="AI13" s="149"/>
      <c r="AJ13" s="149"/>
      <c r="AK13" s="149"/>
      <c r="AL13" s="149"/>
      <c r="AM13" s="149"/>
      <c r="AN13" s="149"/>
      <c r="AO13" s="149"/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104</v>
      </c>
      <c r="B14" s="149"/>
      <c r="C14" s="149"/>
      <c r="D14" s="149"/>
      <c r="E14" s="149">
        <f>B13+C13+D13+E13</f>
        <v>0</v>
      </c>
      <c r="F14" s="149">
        <f t="shared" ref="F14:K14" si="3">C13+D13+E13+F13</f>
        <v>0</v>
      </c>
      <c r="G14" s="149">
        <f t="shared" si="3"/>
        <v>0</v>
      </c>
      <c r="H14" s="149">
        <f t="shared" si="3"/>
        <v>0</v>
      </c>
      <c r="I14" s="149">
        <f t="shared" si="3"/>
        <v>0</v>
      </c>
      <c r="J14" s="149">
        <f t="shared" si="3"/>
        <v>0</v>
      </c>
      <c r="K14" s="149">
        <f t="shared" si="3"/>
        <v>0</v>
      </c>
      <c r="L14" s="150"/>
      <c r="M14" s="149"/>
      <c r="N14" s="149"/>
      <c r="O14" s="149"/>
      <c r="P14" s="149">
        <f>M13+N13+O13+P13</f>
        <v>0</v>
      </c>
      <c r="Q14" s="149">
        <f t="shared" ref="Q14:AB14" si="4">N13+O13+P13+Q13</f>
        <v>0</v>
      </c>
      <c r="R14" s="149">
        <f t="shared" si="4"/>
        <v>0</v>
      </c>
      <c r="S14" s="149">
        <f t="shared" si="4"/>
        <v>0</v>
      </c>
      <c r="T14" s="149">
        <f t="shared" si="4"/>
        <v>0</v>
      </c>
      <c r="U14" s="149">
        <f t="shared" si="4"/>
        <v>0</v>
      </c>
      <c r="V14" s="149">
        <f t="shared" si="4"/>
        <v>0</v>
      </c>
      <c r="W14" s="149">
        <f t="shared" si="4"/>
        <v>0</v>
      </c>
      <c r="X14" s="149">
        <f t="shared" si="4"/>
        <v>0</v>
      </c>
      <c r="Y14" s="149">
        <f t="shared" si="4"/>
        <v>0</v>
      </c>
      <c r="Z14" s="149">
        <f t="shared" si="4"/>
        <v>0</v>
      </c>
      <c r="AA14" s="149">
        <f t="shared" si="4"/>
        <v>0</v>
      </c>
      <c r="AB14" s="149">
        <f t="shared" si="4"/>
        <v>0</v>
      </c>
      <c r="AC14" s="150"/>
      <c r="AD14" s="149"/>
      <c r="AE14" s="149"/>
      <c r="AF14" s="149"/>
      <c r="AG14" s="149">
        <f>AD13+AE13+AF13+AG13</f>
        <v>0</v>
      </c>
      <c r="AH14" s="149">
        <f t="shared" ref="AH14:AO14" si="5">AE13+AF13+AG13+AH13</f>
        <v>0</v>
      </c>
      <c r="AI14" s="149">
        <f t="shared" si="5"/>
        <v>0</v>
      </c>
      <c r="AJ14" s="149">
        <f t="shared" si="5"/>
        <v>0</v>
      </c>
      <c r="AK14" s="149">
        <f t="shared" si="5"/>
        <v>0</v>
      </c>
      <c r="AL14" s="149">
        <f t="shared" si="5"/>
        <v>0</v>
      </c>
      <c r="AM14" s="149">
        <f t="shared" si="5"/>
        <v>0</v>
      </c>
      <c r="AN14" s="149">
        <f t="shared" si="5"/>
        <v>0</v>
      </c>
      <c r="AO14" s="149">
        <f t="shared" si="5"/>
        <v>0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105</v>
      </c>
      <c r="B15" s="151"/>
      <c r="C15" s="152" t="s">
        <v>106</v>
      </c>
      <c r="D15" s="153">
        <f>DIRECCIONALIDAD!J10/100</f>
        <v>0</v>
      </c>
      <c r="E15" s="152"/>
      <c r="F15" s="152" t="s">
        <v>107</v>
      </c>
      <c r="G15" s="153">
        <f>DIRECCIONALIDAD!J11/100</f>
        <v>0</v>
      </c>
      <c r="H15" s="152"/>
      <c r="I15" s="152" t="s">
        <v>108</v>
      </c>
      <c r="J15" s="153">
        <f>DIRECCIONALIDAD!J12/100</f>
        <v>0</v>
      </c>
      <c r="K15" s="154"/>
      <c r="L15" s="148"/>
      <c r="M15" s="151"/>
      <c r="N15" s="152"/>
      <c r="O15" s="152" t="s">
        <v>106</v>
      </c>
      <c r="P15" s="153">
        <f>DIRECCIONALIDAD!J13/100</f>
        <v>0</v>
      </c>
      <c r="Q15" s="152"/>
      <c r="R15" s="152"/>
      <c r="S15" s="152"/>
      <c r="T15" s="152" t="s">
        <v>107</v>
      </c>
      <c r="U15" s="153">
        <f>DIRECCIONALIDAD!J14/100</f>
        <v>0</v>
      </c>
      <c r="V15" s="152"/>
      <c r="W15" s="152"/>
      <c r="X15" s="152"/>
      <c r="Y15" s="152" t="s">
        <v>108</v>
      </c>
      <c r="Z15" s="153">
        <f>DIRECCIONALIDAD!J15/100</f>
        <v>0</v>
      </c>
      <c r="AA15" s="152"/>
      <c r="AB15" s="154"/>
      <c r="AC15" s="148"/>
      <c r="AD15" s="151"/>
      <c r="AE15" s="152" t="s">
        <v>106</v>
      </c>
      <c r="AF15" s="153">
        <f>DIRECCIONALIDAD!J16/100</f>
        <v>0</v>
      </c>
      <c r="AG15" s="152"/>
      <c r="AH15" s="152"/>
      <c r="AI15" s="152"/>
      <c r="AJ15" s="152" t="s">
        <v>107</v>
      </c>
      <c r="AK15" s="153">
        <f>DIRECCIONALIDAD!J17/100</f>
        <v>0</v>
      </c>
      <c r="AL15" s="152"/>
      <c r="AM15" s="152"/>
      <c r="AN15" s="152" t="s">
        <v>108</v>
      </c>
      <c r="AO15" s="155">
        <f>DIRECCIONALIDAD!J18/100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41" t="s">
        <v>102</v>
      </c>
      <c r="U16" s="241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103</v>
      </c>
      <c r="B17" s="149">
        <f>'G-2'!F10</f>
        <v>316</v>
      </c>
      <c r="C17" s="149">
        <f>'G-2'!F11</f>
        <v>314</v>
      </c>
      <c r="D17" s="149">
        <f>'G-2'!F12</f>
        <v>338</v>
      </c>
      <c r="E17" s="149">
        <f>'G-2'!F13</f>
        <v>310.5</v>
      </c>
      <c r="F17" s="149">
        <f>'G-2'!F14</f>
        <v>273.5</v>
      </c>
      <c r="G17" s="149">
        <f>'G-2'!F15</f>
        <v>243.5</v>
      </c>
      <c r="H17" s="149">
        <f>'G-2'!F16</f>
        <v>290.5</v>
      </c>
      <c r="I17" s="149">
        <f>'G-2'!F17</f>
        <v>263.5</v>
      </c>
      <c r="J17" s="149">
        <f>'G-2'!F18</f>
        <v>252.5</v>
      </c>
      <c r="K17" s="149">
        <f>'G-2'!F19</f>
        <v>253</v>
      </c>
      <c r="L17" s="150"/>
      <c r="M17" s="149">
        <f>'G-2'!F20</f>
        <v>280.5</v>
      </c>
      <c r="N17" s="149">
        <f>'G-2'!F21</f>
        <v>291.5</v>
      </c>
      <c r="O17" s="149">
        <f>'G-2'!F22</f>
        <v>295.5</v>
      </c>
      <c r="P17" s="149">
        <f>'G-2'!M10</f>
        <v>301</v>
      </c>
      <c r="Q17" s="149">
        <f>'G-2'!M11</f>
        <v>314</v>
      </c>
      <c r="R17" s="149">
        <f>'G-2'!M12</f>
        <v>307</v>
      </c>
      <c r="S17" s="149">
        <f>'G-2'!M13</f>
        <v>322.5</v>
      </c>
      <c r="T17" s="149">
        <f>'G-2'!M14</f>
        <v>272.5</v>
      </c>
      <c r="U17" s="149">
        <f>'G-2'!M15</f>
        <v>271.5</v>
      </c>
      <c r="V17" s="149">
        <f>'G-2'!M16</f>
        <v>275</v>
      </c>
      <c r="W17" s="149">
        <f>'G-2'!M17</f>
        <v>286</v>
      </c>
      <c r="X17" s="149">
        <f>'G-2'!M18</f>
        <v>316.5</v>
      </c>
      <c r="Y17" s="149">
        <f>'G-2'!M19</f>
        <v>329</v>
      </c>
      <c r="Z17" s="149">
        <f>'G-2'!M20</f>
        <v>288</v>
      </c>
      <c r="AA17" s="149">
        <f>'G-2'!M21</f>
        <v>320.5</v>
      </c>
      <c r="AB17" s="149">
        <f>'G-2'!M22</f>
        <v>264.5</v>
      </c>
      <c r="AC17" s="150"/>
      <c r="AD17" s="149">
        <f>'G-2'!T10</f>
        <v>304.5</v>
      </c>
      <c r="AE17" s="149">
        <f>'G-2'!T11</f>
        <v>325.5</v>
      </c>
      <c r="AF17" s="149">
        <f>'G-2'!T12</f>
        <v>347</v>
      </c>
      <c r="AG17" s="149">
        <f>'G-2'!T13</f>
        <v>365.5</v>
      </c>
      <c r="AH17" s="149">
        <f>'G-2'!T14</f>
        <v>392</v>
      </c>
      <c r="AI17" s="149">
        <f>'G-2'!T15</f>
        <v>326</v>
      </c>
      <c r="AJ17" s="149">
        <f>'G-2'!T16</f>
        <v>319.5</v>
      </c>
      <c r="AK17" s="149">
        <f>'G-2'!T17</f>
        <v>328.5</v>
      </c>
      <c r="AL17" s="149">
        <f>'G-2'!T18</f>
        <v>321.5</v>
      </c>
      <c r="AM17" s="149">
        <f>'G-2'!T19</f>
        <v>365</v>
      </c>
      <c r="AN17" s="149">
        <f>'G-2'!T20</f>
        <v>364.5</v>
      </c>
      <c r="AO17" s="149">
        <f>'G-2'!T21</f>
        <v>336.5</v>
      </c>
      <c r="AP17" s="101"/>
      <c r="AQ17" s="101"/>
      <c r="AR17" s="101"/>
      <c r="AS17" s="101"/>
      <c r="AT17" s="101"/>
      <c r="AU17" s="101">
        <f t="shared" ref="AU17:BA17" si="6">E18</f>
        <v>1278.5</v>
      </c>
      <c r="AV17" s="101">
        <f t="shared" si="6"/>
        <v>1236</v>
      </c>
      <c r="AW17" s="101">
        <f t="shared" si="6"/>
        <v>1165.5</v>
      </c>
      <c r="AX17" s="101">
        <f t="shared" si="6"/>
        <v>1118</v>
      </c>
      <c r="AY17" s="101">
        <f t="shared" si="6"/>
        <v>1071</v>
      </c>
      <c r="AZ17" s="101">
        <f t="shared" si="6"/>
        <v>1050</v>
      </c>
      <c r="BA17" s="101">
        <f t="shared" si="6"/>
        <v>1059.5</v>
      </c>
      <c r="BB17" s="101"/>
      <c r="BC17" s="101"/>
      <c r="BD17" s="101"/>
      <c r="BE17" s="101">
        <f t="shared" ref="BE17:BQ17" si="7">P18</f>
        <v>1168.5</v>
      </c>
      <c r="BF17" s="101">
        <f t="shared" si="7"/>
        <v>1202</v>
      </c>
      <c r="BG17" s="101">
        <f t="shared" si="7"/>
        <v>1217.5</v>
      </c>
      <c r="BH17" s="101">
        <f t="shared" si="7"/>
        <v>1244.5</v>
      </c>
      <c r="BI17" s="101">
        <f t="shared" si="7"/>
        <v>1216</v>
      </c>
      <c r="BJ17" s="101">
        <f t="shared" si="7"/>
        <v>1173.5</v>
      </c>
      <c r="BK17" s="101">
        <f t="shared" si="7"/>
        <v>1141.5</v>
      </c>
      <c r="BL17" s="101">
        <f t="shared" si="7"/>
        <v>1105</v>
      </c>
      <c r="BM17" s="101">
        <f t="shared" si="7"/>
        <v>1149</v>
      </c>
      <c r="BN17" s="101">
        <f t="shared" si="7"/>
        <v>1206.5</v>
      </c>
      <c r="BO17" s="101">
        <f t="shared" si="7"/>
        <v>1219.5</v>
      </c>
      <c r="BP17" s="101">
        <f t="shared" si="7"/>
        <v>1254</v>
      </c>
      <c r="BQ17" s="101">
        <f t="shared" si="7"/>
        <v>1202</v>
      </c>
      <c r="BR17" s="101"/>
      <c r="BS17" s="101"/>
      <c r="BT17" s="101"/>
      <c r="BU17" s="101">
        <f t="shared" ref="BU17:CC17" si="8">AG18</f>
        <v>1342.5</v>
      </c>
      <c r="BV17" s="101">
        <f t="shared" si="8"/>
        <v>1430</v>
      </c>
      <c r="BW17" s="101">
        <f t="shared" si="8"/>
        <v>1430.5</v>
      </c>
      <c r="BX17" s="101">
        <f t="shared" si="8"/>
        <v>1403</v>
      </c>
      <c r="BY17" s="101">
        <f t="shared" si="8"/>
        <v>1366</v>
      </c>
      <c r="BZ17" s="101">
        <f t="shared" si="8"/>
        <v>1295.5</v>
      </c>
      <c r="CA17" s="101">
        <f t="shared" si="8"/>
        <v>1334.5</v>
      </c>
      <c r="CB17" s="101">
        <f t="shared" si="8"/>
        <v>1379.5</v>
      </c>
      <c r="CC17" s="101">
        <f t="shared" si="8"/>
        <v>1387.5</v>
      </c>
    </row>
    <row r="18" spans="1:81" ht="16.5" customHeight="1" x14ac:dyDescent="0.2">
      <c r="A18" s="100" t="s">
        <v>104</v>
      </c>
      <c r="B18" s="149"/>
      <c r="C18" s="149"/>
      <c r="D18" s="149"/>
      <c r="E18" s="149">
        <f>B17+C17+D17+E17</f>
        <v>1278.5</v>
      </c>
      <c r="F18" s="149">
        <f t="shared" ref="F18:K18" si="9">C17+D17+E17+F17</f>
        <v>1236</v>
      </c>
      <c r="G18" s="149">
        <f t="shared" si="9"/>
        <v>1165.5</v>
      </c>
      <c r="H18" s="149">
        <f t="shared" si="9"/>
        <v>1118</v>
      </c>
      <c r="I18" s="149">
        <f t="shared" si="9"/>
        <v>1071</v>
      </c>
      <c r="J18" s="149">
        <f t="shared" si="9"/>
        <v>1050</v>
      </c>
      <c r="K18" s="149">
        <f t="shared" si="9"/>
        <v>1059.5</v>
      </c>
      <c r="L18" s="150"/>
      <c r="M18" s="149"/>
      <c r="N18" s="149"/>
      <c r="O18" s="149"/>
      <c r="P18" s="149">
        <f>M17+N17+O17+P17</f>
        <v>1168.5</v>
      </c>
      <c r="Q18" s="149">
        <f t="shared" ref="Q18:AB18" si="10">N17+O17+P17+Q17</f>
        <v>1202</v>
      </c>
      <c r="R18" s="149">
        <f t="shared" si="10"/>
        <v>1217.5</v>
      </c>
      <c r="S18" s="149">
        <f t="shared" si="10"/>
        <v>1244.5</v>
      </c>
      <c r="T18" s="149">
        <f t="shared" si="10"/>
        <v>1216</v>
      </c>
      <c r="U18" s="149">
        <f t="shared" si="10"/>
        <v>1173.5</v>
      </c>
      <c r="V18" s="149">
        <f t="shared" si="10"/>
        <v>1141.5</v>
      </c>
      <c r="W18" s="149">
        <f t="shared" si="10"/>
        <v>1105</v>
      </c>
      <c r="X18" s="149">
        <f t="shared" si="10"/>
        <v>1149</v>
      </c>
      <c r="Y18" s="149">
        <f t="shared" si="10"/>
        <v>1206.5</v>
      </c>
      <c r="Z18" s="149">
        <f t="shared" si="10"/>
        <v>1219.5</v>
      </c>
      <c r="AA18" s="149">
        <f t="shared" si="10"/>
        <v>1254</v>
      </c>
      <c r="AB18" s="149">
        <f t="shared" si="10"/>
        <v>1202</v>
      </c>
      <c r="AC18" s="150"/>
      <c r="AD18" s="149"/>
      <c r="AE18" s="149"/>
      <c r="AF18" s="149"/>
      <c r="AG18" s="149">
        <f>AD17+AE17+AF17+AG17</f>
        <v>1342.5</v>
      </c>
      <c r="AH18" s="149">
        <f t="shared" ref="AH18:AO18" si="11">AE17+AF17+AG17+AH17</f>
        <v>1430</v>
      </c>
      <c r="AI18" s="149">
        <f t="shared" si="11"/>
        <v>1430.5</v>
      </c>
      <c r="AJ18" s="149">
        <f t="shared" si="11"/>
        <v>1403</v>
      </c>
      <c r="AK18" s="149">
        <f t="shared" si="11"/>
        <v>1366</v>
      </c>
      <c r="AL18" s="149">
        <f t="shared" si="11"/>
        <v>1295.5</v>
      </c>
      <c r="AM18" s="149">
        <f t="shared" si="11"/>
        <v>1334.5</v>
      </c>
      <c r="AN18" s="149">
        <f t="shared" si="11"/>
        <v>1379.5</v>
      </c>
      <c r="AO18" s="149">
        <f t="shared" si="11"/>
        <v>1387.5</v>
      </c>
      <c r="AP18" s="101"/>
      <c r="AQ18" s="101"/>
      <c r="AR18" s="101"/>
      <c r="AS18" s="101"/>
      <c r="AT18" s="101"/>
      <c r="AU18" s="101">
        <f t="shared" ref="AU18:BA18" si="12">E28</f>
        <v>567</v>
      </c>
      <c r="AV18" s="101">
        <f t="shared" si="12"/>
        <v>529</v>
      </c>
      <c r="AW18" s="101">
        <f t="shared" si="12"/>
        <v>494.5</v>
      </c>
      <c r="AX18" s="101">
        <f t="shared" si="12"/>
        <v>513</v>
      </c>
      <c r="AY18" s="101">
        <f t="shared" si="12"/>
        <v>502</v>
      </c>
      <c r="AZ18" s="101">
        <f t="shared" si="12"/>
        <v>539</v>
      </c>
      <c r="BA18" s="101">
        <f t="shared" si="12"/>
        <v>570</v>
      </c>
      <c r="BB18" s="101"/>
      <c r="BC18" s="101"/>
      <c r="BD18" s="101"/>
      <c r="BE18" s="101">
        <f t="shared" ref="BE18:BQ18" si="13">P28</f>
        <v>690.5</v>
      </c>
      <c r="BF18" s="101">
        <f t="shared" si="13"/>
        <v>713.5</v>
      </c>
      <c r="BG18" s="101">
        <f t="shared" si="13"/>
        <v>767.5</v>
      </c>
      <c r="BH18" s="101">
        <f t="shared" si="13"/>
        <v>746</v>
      </c>
      <c r="BI18" s="101">
        <f t="shared" si="13"/>
        <v>734</v>
      </c>
      <c r="BJ18" s="101">
        <f t="shared" si="13"/>
        <v>724.5</v>
      </c>
      <c r="BK18" s="101">
        <f t="shared" si="13"/>
        <v>694</v>
      </c>
      <c r="BL18" s="101">
        <f t="shared" si="13"/>
        <v>645</v>
      </c>
      <c r="BM18" s="101">
        <f t="shared" si="13"/>
        <v>611</v>
      </c>
      <c r="BN18" s="101">
        <f t="shared" si="13"/>
        <v>594.5</v>
      </c>
      <c r="BO18" s="101">
        <f t="shared" si="13"/>
        <v>616</v>
      </c>
      <c r="BP18" s="101">
        <f t="shared" si="13"/>
        <v>640</v>
      </c>
      <c r="BQ18" s="101">
        <f t="shared" si="13"/>
        <v>653.5</v>
      </c>
      <c r="BR18" s="101"/>
      <c r="BS18" s="101"/>
      <c r="BT18" s="101"/>
      <c r="BU18" s="101">
        <f t="shared" ref="BU18:CC18" si="14">AG28</f>
        <v>638</v>
      </c>
      <c r="BV18" s="101">
        <f t="shared" si="14"/>
        <v>659</v>
      </c>
      <c r="BW18" s="101">
        <f t="shared" si="14"/>
        <v>698.5</v>
      </c>
      <c r="BX18" s="101">
        <f t="shared" si="14"/>
        <v>684</v>
      </c>
      <c r="BY18" s="101">
        <f t="shared" si="14"/>
        <v>714.5</v>
      </c>
      <c r="BZ18" s="101">
        <f t="shared" si="14"/>
        <v>759</v>
      </c>
      <c r="CA18" s="101">
        <f t="shared" si="14"/>
        <v>749.5</v>
      </c>
      <c r="CB18" s="101">
        <f t="shared" si="14"/>
        <v>718</v>
      </c>
      <c r="CC18" s="101">
        <f t="shared" si="14"/>
        <v>674</v>
      </c>
    </row>
    <row r="19" spans="1:81" ht="16.5" customHeight="1" x14ac:dyDescent="0.2">
      <c r="A19" s="97" t="s">
        <v>105</v>
      </c>
      <c r="B19" s="151"/>
      <c r="C19" s="152" t="s">
        <v>106</v>
      </c>
      <c r="D19" s="153">
        <f>DIRECCIONALIDAD!J19/100</f>
        <v>0.12327656123276562</v>
      </c>
      <c r="E19" s="152"/>
      <c r="F19" s="152" t="s">
        <v>107</v>
      </c>
      <c r="G19" s="153">
        <f>DIRECCIONALIDAD!J20/100</f>
        <v>0.73236009732360108</v>
      </c>
      <c r="H19" s="152"/>
      <c r="I19" s="152" t="s">
        <v>108</v>
      </c>
      <c r="J19" s="153">
        <f>DIRECCIONALIDAD!J21/100</f>
        <v>0.14436334144363341</v>
      </c>
      <c r="K19" s="154"/>
      <c r="L19" s="148"/>
      <c r="M19" s="151"/>
      <c r="N19" s="152"/>
      <c r="O19" s="152" t="s">
        <v>106</v>
      </c>
      <c r="P19" s="153">
        <f>DIRECCIONALIDAD!J22/100</f>
        <v>0.13162393162393163</v>
      </c>
      <c r="Q19" s="152"/>
      <c r="R19" s="152"/>
      <c r="S19" s="152"/>
      <c r="T19" s="152" t="s">
        <v>107</v>
      </c>
      <c r="U19" s="153">
        <f>DIRECCIONALIDAD!J23/100</f>
        <v>0.74444444444444446</v>
      </c>
      <c r="V19" s="152"/>
      <c r="W19" s="152"/>
      <c r="X19" s="152"/>
      <c r="Y19" s="152" t="s">
        <v>108</v>
      </c>
      <c r="Z19" s="153">
        <f>DIRECCIONALIDAD!J24/100</f>
        <v>0.12393162393162394</v>
      </c>
      <c r="AA19" s="152"/>
      <c r="AB19" s="154"/>
      <c r="AC19" s="148"/>
      <c r="AD19" s="151"/>
      <c r="AE19" s="152" t="s">
        <v>106</v>
      </c>
      <c r="AF19" s="153">
        <f>DIRECCIONALIDAD!J25/100</f>
        <v>8.7018544935805991E-2</v>
      </c>
      <c r="AG19" s="152"/>
      <c r="AH19" s="152"/>
      <c r="AI19" s="152"/>
      <c r="AJ19" s="152" t="s">
        <v>107</v>
      </c>
      <c r="AK19" s="153">
        <f>DIRECCIONALIDAD!J26/100</f>
        <v>0.81241084165477884</v>
      </c>
      <c r="AL19" s="152"/>
      <c r="AM19" s="152"/>
      <c r="AN19" s="152" t="s">
        <v>108</v>
      </c>
      <c r="AO19" s="155">
        <f>DIRECCIONALIDAD!J27/100</f>
        <v>0.10057061340941513</v>
      </c>
      <c r="AP19" s="92"/>
      <c r="AQ19" s="92"/>
      <c r="AR19" s="92"/>
      <c r="AS19" s="92"/>
      <c r="AT19" s="92"/>
      <c r="AU19" s="92">
        <f t="shared" ref="AU19:BA19" si="15">E23</f>
        <v>380.5</v>
      </c>
      <c r="AV19" s="92">
        <f t="shared" si="15"/>
        <v>390.5</v>
      </c>
      <c r="AW19" s="92">
        <f t="shared" si="15"/>
        <v>476</v>
      </c>
      <c r="AX19" s="92">
        <f t="shared" si="15"/>
        <v>476.5</v>
      </c>
      <c r="AY19" s="92">
        <f t="shared" si="15"/>
        <v>476.5</v>
      </c>
      <c r="AZ19" s="92">
        <f t="shared" si="15"/>
        <v>487.5</v>
      </c>
      <c r="BA19" s="92">
        <f t="shared" si="15"/>
        <v>395</v>
      </c>
      <c r="BB19" s="92"/>
      <c r="BC19" s="92"/>
      <c r="BD19" s="92"/>
      <c r="BE19" s="92">
        <f t="shared" ref="BE19:BQ19" si="16">P23</f>
        <v>324.5</v>
      </c>
      <c r="BF19" s="92">
        <f t="shared" si="16"/>
        <v>330</v>
      </c>
      <c r="BG19" s="92">
        <f t="shared" si="16"/>
        <v>336.5</v>
      </c>
      <c r="BH19" s="92">
        <f t="shared" si="16"/>
        <v>316.5</v>
      </c>
      <c r="BI19" s="92">
        <f t="shared" si="16"/>
        <v>306.5</v>
      </c>
      <c r="BJ19" s="92">
        <f t="shared" si="16"/>
        <v>283</v>
      </c>
      <c r="BK19" s="92">
        <f t="shared" si="16"/>
        <v>267</v>
      </c>
      <c r="BL19" s="92">
        <f t="shared" si="16"/>
        <v>278</v>
      </c>
      <c r="BM19" s="92">
        <f t="shared" si="16"/>
        <v>327</v>
      </c>
      <c r="BN19" s="92">
        <f t="shared" si="16"/>
        <v>374</v>
      </c>
      <c r="BO19" s="92">
        <f t="shared" si="16"/>
        <v>395.5</v>
      </c>
      <c r="BP19" s="92">
        <f t="shared" si="16"/>
        <v>382.5</v>
      </c>
      <c r="BQ19" s="92">
        <f t="shared" si="16"/>
        <v>363</v>
      </c>
      <c r="BR19" s="92"/>
      <c r="BS19" s="92"/>
      <c r="BT19" s="92"/>
      <c r="BU19" s="92">
        <f t="shared" ref="BU19:CC19" si="17">AG23</f>
        <v>336</v>
      </c>
      <c r="BV19" s="92">
        <f t="shared" si="17"/>
        <v>380</v>
      </c>
      <c r="BW19" s="92">
        <f t="shared" si="17"/>
        <v>368</v>
      </c>
      <c r="BX19" s="92">
        <f t="shared" si="17"/>
        <v>329.5</v>
      </c>
      <c r="BY19" s="92">
        <f t="shared" si="17"/>
        <v>344.5</v>
      </c>
      <c r="BZ19" s="92">
        <f t="shared" si="17"/>
        <v>321</v>
      </c>
      <c r="CA19" s="92">
        <f t="shared" si="17"/>
        <v>323.5</v>
      </c>
      <c r="CB19" s="92">
        <f t="shared" si="17"/>
        <v>339.5</v>
      </c>
      <c r="CC19" s="92">
        <f t="shared" si="17"/>
        <v>306</v>
      </c>
    </row>
    <row r="20" spans="1:81" ht="16.5" customHeight="1" x14ac:dyDescent="0.2">
      <c r="A20" s="160" t="s">
        <v>149</v>
      </c>
      <c r="B20" s="161">
        <f>MAX(B18:K18)</f>
        <v>1278.5</v>
      </c>
      <c r="C20" s="152" t="s">
        <v>106</v>
      </c>
      <c r="D20" s="162">
        <f>+B20*D19</f>
        <v>157.60908353609085</v>
      </c>
      <c r="E20" s="152"/>
      <c r="F20" s="152" t="s">
        <v>107</v>
      </c>
      <c r="G20" s="162">
        <f>+B20*G19</f>
        <v>936.32238442822393</v>
      </c>
      <c r="H20" s="152"/>
      <c r="I20" s="152" t="s">
        <v>108</v>
      </c>
      <c r="J20" s="162">
        <f>+B20*J19</f>
        <v>184.56853203568531</v>
      </c>
      <c r="K20" s="154"/>
      <c r="L20" s="148"/>
      <c r="M20" s="161">
        <f>MAX(M18:AB18)</f>
        <v>1254</v>
      </c>
      <c r="N20" s="152"/>
      <c r="O20" s="152" t="s">
        <v>106</v>
      </c>
      <c r="P20" s="163">
        <f>+M20*P19</f>
        <v>165.05641025641026</v>
      </c>
      <c r="Q20" s="152"/>
      <c r="R20" s="152"/>
      <c r="S20" s="152"/>
      <c r="T20" s="152" t="s">
        <v>107</v>
      </c>
      <c r="U20" s="163">
        <f>+M20*U19</f>
        <v>933.5333333333333</v>
      </c>
      <c r="V20" s="152"/>
      <c r="W20" s="152"/>
      <c r="X20" s="152"/>
      <c r="Y20" s="152" t="s">
        <v>108</v>
      </c>
      <c r="Z20" s="163">
        <f>+M20*Z19</f>
        <v>155.41025641025641</v>
      </c>
      <c r="AA20" s="152"/>
      <c r="AB20" s="154"/>
      <c r="AC20" s="148"/>
      <c r="AD20" s="161">
        <f>MAX(AD18:AO18)</f>
        <v>1430.5</v>
      </c>
      <c r="AE20" s="152" t="s">
        <v>106</v>
      </c>
      <c r="AF20" s="162">
        <f>+AD20*AF19</f>
        <v>124.48002853067047</v>
      </c>
      <c r="AG20" s="152"/>
      <c r="AH20" s="152"/>
      <c r="AI20" s="152"/>
      <c r="AJ20" s="152" t="s">
        <v>107</v>
      </c>
      <c r="AK20" s="162">
        <f>+AD20*AK19</f>
        <v>1162.1537089871611</v>
      </c>
      <c r="AL20" s="152"/>
      <c r="AM20" s="152"/>
      <c r="AN20" s="152" t="s">
        <v>108</v>
      </c>
      <c r="AO20" s="164">
        <f>+AD20*AO19</f>
        <v>143.86626248216834</v>
      </c>
      <c r="AP20" s="92"/>
      <c r="AQ20" s="92"/>
      <c r="AR20" s="92"/>
      <c r="AS20" s="92"/>
      <c r="AT20" s="92"/>
      <c r="AU20" s="92"/>
      <c r="AV20" s="92"/>
      <c r="AW20" s="92"/>
      <c r="AX20" s="92"/>
      <c r="AY20" s="92"/>
      <c r="AZ20" s="92"/>
      <c r="BA20" s="92"/>
      <c r="BB20" s="92"/>
      <c r="BC20" s="92"/>
      <c r="BD20" s="92"/>
      <c r="BE20" s="92"/>
      <c r="BF20" s="92"/>
      <c r="BG20" s="92"/>
      <c r="BH20" s="92"/>
      <c r="BI20" s="92"/>
      <c r="BJ20" s="92"/>
      <c r="BK20" s="92"/>
      <c r="BL20" s="92"/>
      <c r="BM20" s="92"/>
      <c r="BN20" s="92"/>
      <c r="BO20" s="92"/>
      <c r="BP20" s="92"/>
      <c r="BQ20" s="92"/>
      <c r="BR20" s="92"/>
      <c r="BS20" s="92"/>
      <c r="BT20" s="92"/>
      <c r="BU20" s="92"/>
      <c r="BV20" s="92"/>
      <c r="BW20" s="92"/>
      <c r="BX20" s="92"/>
      <c r="BY20" s="92"/>
      <c r="BZ20" s="92"/>
      <c r="CA20" s="92"/>
      <c r="CB20" s="92"/>
      <c r="CC20" s="92"/>
    </row>
    <row r="21" spans="1:81" ht="16.5" customHeight="1" x14ac:dyDescent="0.2">
      <c r="A21" s="92"/>
      <c r="B21" s="148"/>
      <c r="C21" s="148"/>
      <c r="D21" s="148"/>
      <c r="E21" s="148"/>
      <c r="F21" s="148"/>
      <c r="G21" s="148"/>
      <c r="H21" s="148"/>
      <c r="I21" s="148"/>
      <c r="J21" s="148"/>
      <c r="K21" s="148"/>
      <c r="L21" s="148"/>
      <c r="M21" s="148"/>
      <c r="N21" s="148"/>
      <c r="O21" s="148"/>
      <c r="P21" s="148"/>
      <c r="Q21" s="148"/>
      <c r="R21" s="148"/>
      <c r="S21" s="148"/>
      <c r="T21" s="241" t="s">
        <v>102</v>
      </c>
      <c r="U21" s="241"/>
      <c r="V21" s="156">
        <v>3</v>
      </c>
      <c r="W21" s="148"/>
      <c r="X21" s="148"/>
      <c r="Y21" s="148"/>
      <c r="Z21" s="148"/>
      <c r="AA21" s="148"/>
      <c r="AB21" s="148"/>
      <c r="AC21" s="148"/>
      <c r="AD21" s="148"/>
      <c r="AE21" s="148"/>
      <c r="AF21" s="148"/>
      <c r="AG21" s="148"/>
      <c r="AH21" s="148"/>
      <c r="AI21" s="148"/>
      <c r="AJ21" s="148"/>
      <c r="AK21" s="148"/>
      <c r="AL21" s="148"/>
      <c r="AM21" s="148"/>
      <c r="AN21" s="148"/>
      <c r="AO21" s="148"/>
      <c r="AP21" s="92"/>
      <c r="AQ21" s="92"/>
      <c r="AR21" s="92"/>
      <c r="AS21" s="92"/>
      <c r="AT21" s="92"/>
      <c r="AU21" s="92">
        <f t="shared" ref="AU21:BA21" si="18">E33</f>
        <v>2226</v>
      </c>
      <c r="AV21" s="92">
        <f t="shared" si="18"/>
        <v>2155.5</v>
      </c>
      <c r="AW21" s="92">
        <f t="shared" si="18"/>
        <v>2136</v>
      </c>
      <c r="AX21" s="92">
        <f t="shared" si="18"/>
        <v>2107.5</v>
      </c>
      <c r="AY21" s="92">
        <f t="shared" si="18"/>
        <v>2049.5</v>
      </c>
      <c r="AZ21" s="92">
        <f t="shared" si="18"/>
        <v>2076.5</v>
      </c>
      <c r="BA21" s="92">
        <f t="shared" si="18"/>
        <v>2024.5</v>
      </c>
      <c r="BB21" s="92"/>
      <c r="BC21" s="92"/>
      <c r="BD21" s="92"/>
      <c r="BE21" s="92">
        <f t="shared" ref="BE21:BQ21" si="19">P33</f>
        <v>2183.5</v>
      </c>
      <c r="BF21" s="92">
        <f t="shared" si="19"/>
        <v>2245.5</v>
      </c>
      <c r="BG21" s="92">
        <f t="shared" si="19"/>
        <v>2321.5</v>
      </c>
      <c r="BH21" s="92">
        <f t="shared" si="19"/>
        <v>2307</v>
      </c>
      <c r="BI21" s="92">
        <f t="shared" si="19"/>
        <v>2256.5</v>
      </c>
      <c r="BJ21" s="92">
        <f t="shared" si="19"/>
        <v>2181</v>
      </c>
      <c r="BK21" s="92">
        <f t="shared" si="19"/>
        <v>2102.5</v>
      </c>
      <c r="BL21" s="92">
        <f t="shared" si="19"/>
        <v>2028</v>
      </c>
      <c r="BM21" s="92">
        <f t="shared" si="19"/>
        <v>2087</v>
      </c>
      <c r="BN21" s="92">
        <f t="shared" si="19"/>
        <v>2175</v>
      </c>
      <c r="BO21" s="92">
        <f t="shared" si="19"/>
        <v>2231</v>
      </c>
      <c r="BP21" s="92">
        <f t="shared" si="19"/>
        <v>2276.5</v>
      </c>
      <c r="BQ21" s="92">
        <f t="shared" si="19"/>
        <v>2218.5</v>
      </c>
      <c r="BR21" s="92"/>
      <c r="BS21" s="92"/>
      <c r="BT21" s="92"/>
      <c r="BU21" s="92">
        <f t="shared" ref="BU21:CC21" si="20">AG33</f>
        <v>2316.5</v>
      </c>
      <c r="BV21" s="92">
        <f t="shared" si="20"/>
        <v>2469</v>
      </c>
      <c r="BW21" s="92">
        <f t="shared" si="20"/>
        <v>2497</v>
      </c>
      <c r="BX21" s="92">
        <f t="shared" si="20"/>
        <v>2416.5</v>
      </c>
      <c r="BY21" s="92">
        <f t="shared" si="20"/>
        <v>2425</v>
      </c>
      <c r="BZ21" s="92">
        <f t="shared" si="20"/>
        <v>2375.5</v>
      </c>
      <c r="CA21" s="92">
        <f t="shared" si="20"/>
        <v>2407.5</v>
      </c>
      <c r="CB21" s="92">
        <f t="shared" si="20"/>
        <v>2437</v>
      </c>
      <c r="CC21" s="92">
        <f t="shared" si="20"/>
        <v>2367.5</v>
      </c>
    </row>
    <row r="22" spans="1:81" ht="16.5" customHeight="1" x14ac:dyDescent="0.2">
      <c r="A22" s="100" t="s">
        <v>103</v>
      </c>
      <c r="B22" s="149">
        <f>'G-3'!F10</f>
        <v>83</v>
      </c>
      <c r="C22" s="149">
        <f>'G-3'!F11</f>
        <v>92.5</v>
      </c>
      <c r="D22" s="149">
        <f>'G-3'!F12</f>
        <v>113</v>
      </c>
      <c r="E22" s="149">
        <f>'G-3'!F13</f>
        <v>92</v>
      </c>
      <c r="F22" s="149">
        <f>'G-3'!F14</f>
        <v>93</v>
      </c>
      <c r="G22" s="149">
        <f>'G-3'!F15</f>
        <v>178</v>
      </c>
      <c r="H22" s="149">
        <f>'G-3'!F16</f>
        <v>113.5</v>
      </c>
      <c r="I22" s="149">
        <f>'G-3'!F17</f>
        <v>92</v>
      </c>
      <c r="J22" s="149">
        <f>'G-3'!F18</f>
        <v>104</v>
      </c>
      <c r="K22" s="149">
        <f>'G-3'!F19</f>
        <v>85.5</v>
      </c>
      <c r="L22" s="150"/>
      <c r="M22" s="149">
        <f>'G-3'!F20</f>
        <v>75</v>
      </c>
      <c r="N22" s="149">
        <f>'G-3'!F21</f>
        <v>73</v>
      </c>
      <c r="O22" s="149">
        <f>'G-3'!F22</f>
        <v>99.5</v>
      </c>
      <c r="P22" s="149">
        <f>'G-3'!M10</f>
        <v>77</v>
      </c>
      <c r="Q22" s="149">
        <f>'G-3'!M11</f>
        <v>80.5</v>
      </c>
      <c r="R22" s="149">
        <f>'G-3'!M12</f>
        <v>79.5</v>
      </c>
      <c r="S22" s="149">
        <f>'G-3'!M13</f>
        <v>79.5</v>
      </c>
      <c r="T22" s="149">
        <f>'G-3'!M14</f>
        <v>67</v>
      </c>
      <c r="U22" s="149">
        <f>'G-3'!M15</f>
        <v>57</v>
      </c>
      <c r="V22" s="149">
        <f>'G-3'!M16</f>
        <v>63.5</v>
      </c>
      <c r="W22" s="149">
        <f>'G-3'!M17</f>
        <v>90.5</v>
      </c>
      <c r="X22" s="149">
        <f>'G-3'!M18</f>
        <v>116</v>
      </c>
      <c r="Y22" s="149">
        <f>'G-3'!M19</f>
        <v>104</v>
      </c>
      <c r="Z22" s="149">
        <f>'G-3'!M20</f>
        <v>85</v>
      </c>
      <c r="AA22" s="149">
        <f>'G-3'!M21</f>
        <v>77.5</v>
      </c>
      <c r="AB22" s="149">
        <f>'G-3'!M22</f>
        <v>96.5</v>
      </c>
      <c r="AC22" s="150"/>
      <c r="AD22" s="149">
        <f>'G-3'!T10</f>
        <v>72.5</v>
      </c>
      <c r="AE22" s="149">
        <f>'G-3'!T11</f>
        <v>88</v>
      </c>
      <c r="AF22" s="149">
        <f>'G-3'!T12</f>
        <v>97.5</v>
      </c>
      <c r="AG22" s="149">
        <f>'G-3'!T13</f>
        <v>78</v>
      </c>
      <c r="AH22" s="149">
        <f>'G-3'!T14</f>
        <v>116.5</v>
      </c>
      <c r="AI22" s="149">
        <f>'G-3'!T15</f>
        <v>76</v>
      </c>
      <c r="AJ22" s="149">
        <f>'G-3'!T16</f>
        <v>59</v>
      </c>
      <c r="AK22" s="149">
        <f>'G-3'!T17</f>
        <v>93</v>
      </c>
      <c r="AL22" s="149">
        <f>'G-3'!T18</f>
        <v>93</v>
      </c>
      <c r="AM22" s="149">
        <f>'G-3'!T19</f>
        <v>78.5</v>
      </c>
      <c r="AN22" s="149">
        <f>'G-3'!T20</f>
        <v>75</v>
      </c>
      <c r="AO22" s="149">
        <f>'G-3'!T21</f>
        <v>59.5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100" t="s">
        <v>104</v>
      </c>
      <c r="B23" s="149"/>
      <c r="C23" s="149"/>
      <c r="D23" s="149"/>
      <c r="E23" s="149">
        <f>B22+C22+D22+E22</f>
        <v>380.5</v>
      </c>
      <c r="F23" s="149">
        <f t="shared" ref="F23:K23" si="21">C22+D22+E22+F22</f>
        <v>390.5</v>
      </c>
      <c r="G23" s="149">
        <f t="shared" si="21"/>
        <v>476</v>
      </c>
      <c r="H23" s="149">
        <f t="shared" si="21"/>
        <v>476.5</v>
      </c>
      <c r="I23" s="149">
        <f t="shared" si="21"/>
        <v>476.5</v>
      </c>
      <c r="J23" s="149">
        <f t="shared" si="21"/>
        <v>487.5</v>
      </c>
      <c r="K23" s="149">
        <f t="shared" si="21"/>
        <v>395</v>
      </c>
      <c r="L23" s="150"/>
      <c r="M23" s="149"/>
      <c r="N23" s="149"/>
      <c r="O23" s="149"/>
      <c r="P23" s="149">
        <f>M22+N22+O22+P22</f>
        <v>324.5</v>
      </c>
      <c r="Q23" s="149">
        <f t="shared" ref="Q23:AB23" si="22">N22+O22+P22+Q22</f>
        <v>330</v>
      </c>
      <c r="R23" s="149">
        <f t="shared" si="22"/>
        <v>336.5</v>
      </c>
      <c r="S23" s="149">
        <f t="shared" si="22"/>
        <v>316.5</v>
      </c>
      <c r="T23" s="149">
        <f t="shared" si="22"/>
        <v>306.5</v>
      </c>
      <c r="U23" s="149">
        <f t="shared" si="22"/>
        <v>283</v>
      </c>
      <c r="V23" s="149">
        <f t="shared" si="22"/>
        <v>267</v>
      </c>
      <c r="W23" s="149">
        <f t="shared" si="22"/>
        <v>278</v>
      </c>
      <c r="X23" s="149">
        <f t="shared" si="22"/>
        <v>327</v>
      </c>
      <c r="Y23" s="149">
        <f t="shared" si="22"/>
        <v>374</v>
      </c>
      <c r="Z23" s="149">
        <f t="shared" si="22"/>
        <v>395.5</v>
      </c>
      <c r="AA23" s="149">
        <f t="shared" si="22"/>
        <v>382.5</v>
      </c>
      <c r="AB23" s="149">
        <f t="shared" si="22"/>
        <v>363</v>
      </c>
      <c r="AC23" s="150"/>
      <c r="AD23" s="149"/>
      <c r="AE23" s="149"/>
      <c r="AF23" s="149"/>
      <c r="AG23" s="149">
        <f>AD22+AE22+AF22+AG22</f>
        <v>336</v>
      </c>
      <c r="AH23" s="149">
        <f t="shared" ref="AH23:AO23" si="23">AE22+AF22+AG22+AH22</f>
        <v>380</v>
      </c>
      <c r="AI23" s="149">
        <f t="shared" si="23"/>
        <v>368</v>
      </c>
      <c r="AJ23" s="149">
        <f t="shared" si="23"/>
        <v>329.5</v>
      </c>
      <c r="AK23" s="149">
        <f t="shared" si="23"/>
        <v>344.5</v>
      </c>
      <c r="AL23" s="149">
        <f t="shared" si="23"/>
        <v>321</v>
      </c>
      <c r="AM23" s="149">
        <f t="shared" si="23"/>
        <v>323.5</v>
      </c>
      <c r="AN23" s="149">
        <f t="shared" si="23"/>
        <v>339.5</v>
      </c>
      <c r="AO23" s="149">
        <f t="shared" si="23"/>
        <v>306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97" t="s">
        <v>105</v>
      </c>
      <c r="B24" s="151"/>
      <c r="C24" s="152" t="s">
        <v>106</v>
      </c>
      <c r="D24" s="153">
        <f>DIRECCIONALIDAD!J28/100</f>
        <v>0</v>
      </c>
      <c r="E24" s="152"/>
      <c r="F24" s="152" t="s">
        <v>107</v>
      </c>
      <c r="G24" s="153">
        <f>DIRECCIONALIDAD!J29/100</f>
        <v>1</v>
      </c>
      <c r="H24" s="152"/>
      <c r="I24" s="152" t="s">
        <v>108</v>
      </c>
      <c r="J24" s="153">
        <f>DIRECCIONALIDAD!J30/100</f>
        <v>0</v>
      </c>
      <c r="K24" s="154"/>
      <c r="L24" s="148"/>
      <c r="M24" s="151"/>
      <c r="N24" s="152"/>
      <c r="O24" s="152" t="s">
        <v>106</v>
      </c>
      <c r="P24" s="153">
        <f>DIRECCIONALIDAD!J31/100</f>
        <v>0</v>
      </c>
      <c r="Q24" s="152"/>
      <c r="R24" s="152"/>
      <c r="S24" s="152"/>
      <c r="T24" s="152" t="s">
        <v>107</v>
      </c>
      <c r="U24" s="153">
        <f>DIRECCIONALIDAD!J32/100</f>
        <v>1</v>
      </c>
      <c r="V24" s="152"/>
      <c r="W24" s="152"/>
      <c r="X24" s="152"/>
      <c r="Y24" s="152" t="s">
        <v>108</v>
      </c>
      <c r="Z24" s="153">
        <f>DIRECCIONALIDAD!J33/100</f>
        <v>0</v>
      </c>
      <c r="AA24" s="152"/>
      <c r="AB24" s="152"/>
      <c r="AC24" s="148"/>
      <c r="AD24" s="151"/>
      <c r="AE24" s="152" t="s">
        <v>106</v>
      </c>
      <c r="AF24" s="153">
        <f>DIRECCIONALIDAD!J34/100</f>
        <v>0</v>
      </c>
      <c r="AG24" s="152"/>
      <c r="AH24" s="152"/>
      <c r="AI24" s="152"/>
      <c r="AJ24" s="152" t="s">
        <v>107</v>
      </c>
      <c r="AK24" s="153">
        <f>DIRECCIONALIDAD!J35/100</f>
        <v>1</v>
      </c>
      <c r="AL24" s="152"/>
      <c r="AM24" s="152"/>
      <c r="AN24" s="152" t="s">
        <v>108</v>
      </c>
      <c r="AO24" s="153">
        <f>DIRECCIONALIDAD!J36/100</f>
        <v>0</v>
      </c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60" t="s">
        <v>149</v>
      </c>
      <c r="B25" s="161">
        <f>MAX(B23:K23)</f>
        <v>487.5</v>
      </c>
      <c r="C25" s="152" t="s">
        <v>106</v>
      </c>
      <c r="D25" s="162">
        <f>+B25*D24</f>
        <v>0</v>
      </c>
      <c r="E25" s="152"/>
      <c r="F25" s="152" t="s">
        <v>107</v>
      </c>
      <c r="G25" s="162">
        <f>+B25*G24</f>
        <v>487.5</v>
      </c>
      <c r="H25" s="152"/>
      <c r="I25" s="152" t="s">
        <v>108</v>
      </c>
      <c r="J25" s="162">
        <f>+B25*J24</f>
        <v>0</v>
      </c>
      <c r="K25" s="154"/>
      <c r="L25" s="148"/>
      <c r="M25" s="161">
        <f>MAX(M23:AB23)</f>
        <v>395.5</v>
      </c>
      <c r="N25" s="152"/>
      <c r="O25" s="152" t="s">
        <v>106</v>
      </c>
      <c r="P25" s="163">
        <f>+M25*P24</f>
        <v>0</v>
      </c>
      <c r="Q25" s="152"/>
      <c r="R25" s="152"/>
      <c r="S25" s="152"/>
      <c r="T25" s="152" t="s">
        <v>107</v>
      </c>
      <c r="U25" s="163">
        <f>+M25*U24</f>
        <v>395.5</v>
      </c>
      <c r="V25" s="152"/>
      <c r="W25" s="152"/>
      <c r="X25" s="152"/>
      <c r="Y25" s="152" t="s">
        <v>108</v>
      </c>
      <c r="Z25" s="163">
        <f>+M25*Z24</f>
        <v>0</v>
      </c>
      <c r="AA25" s="152"/>
      <c r="AB25" s="154"/>
      <c r="AC25" s="148"/>
      <c r="AD25" s="161">
        <f>MAX(AD23:AO23)</f>
        <v>380</v>
      </c>
      <c r="AE25" s="152" t="s">
        <v>106</v>
      </c>
      <c r="AF25" s="162">
        <f>+AD25*AF24</f>
        <v>0</v>
      </c>
      <c r="AG25" s="152"/>
      <c r="AH25" s="152"/>
      <c r="AI25" s="152"/>
      <c r="AJ25" s="152" t="s">
        <v>107</v>
      </c>
      <c r="AK25" s="162">
        <f>+AD25*AK24</f>
        <v>380</v>
      </c>
      <c r="AL25" s="152"/>
      <c r="AM25" s="152"/>
      <c r="AN25" s="152" t="s">
        <v>108</v>
      </c>
      <c r="AO25" s="164">
        <f>+AD25*AO24</f>
        <v>0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92"/>
      <c r="B26" s="148"/>
      <c r="C26" s="148"/>
      <c r="D26" s="148"/>
      <c r="E26" s="148"/>
      <c r="F26" s="148"/>
      <c r="G26" s="148"/>
      <c r="H26" s="148"/>
      <c r="I26" s="148"/>
      <c r="J26" s="148"/>
      <c r="K26" s="148"/>
      <c r="L26" s="148"/>
      <c r="M26" s="148"/>
      <c r="N26" s="148"/>
      <c r="O26" s="148"/>
      <c r="P26" s="148"/>
      <c r="Q26" s="148"/>
      <c r="R26" s="148"/>
      <c r="S26" s="148"/>
      <c r="T26" s="241" t="s">
        <v>102</v>
      </c>
      <c r="U26" s="241"/>
      <c r="V26" s="156">
        <v>4</v>
      </c>
      <c r="W26" s="148"/>
      <c r="X26" s="148"/>
      <c r="Y26" s="148"/>
      <c r="Z26" s="148"/>
      <c r="AA26" s="148"/>
      <c r="AB26" s="148"/>
      <c r="AC26" s="148"/>
      <c r="AD26" s="148"/>
      <c r="AE26" s="148"/>
      <c r="AF26" s="148"/>
      <c r="AG26" s="148"/>
      <c r="AH26" s="148"/>
      <c r="AI26" s="148"/>
      <c r="AJ26" s="148"/>
      <c r="AK26" s="148"/>
      <c r="AL26" s="148"/>
      <c r="AM26" s="148"/>
      <c r="AN26" s="148"/>
      <c r="AO26" s="148"/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100" t="s">
        <v>103</v>
      </c>
      <c r="B27" s="149">
        <f>'G-4'!F10</f>
        <v>155</v>
      </c>
      <c r="C27" s="149">
        <f>'G-4'!F11</f>
        <v>140.5</v>
      </c>
      <c r="D27" s="149">
        <f>'G-4'!F12</f>
        <v>134</v>
      </c>
      <c r="E27" s="149">
        <f>'G-4'!F13</f>
        <v>137.5</v>
      </c>
      <c r="F27" s="149">
        <f>'G-4'!F14</f>
        <v>117</v>
      </c>
      <c r="G27" s="149">
        <f>'G-4'!F15</f>
        <v>106</v>
      </c>
      <c r="H27" s="149">
        <f>'G-4'!F16</f>
        <v>152.5</v>
      </c>
      <c r="I27" s="149">
        <f>'G-4'!F17</f>
        <v>126.5</v>
      </c>
      <c r="J27" s="149">
        <f>'G-4'!F18</f>
        <v>154</v>
      </c>
      <c r="K27" s="149">
        <f>'G-4'!F19</f>
        <v>137</v>
      </c>
      <c r="L27" s="150"/>
      <c r="M27" s="149">
        <f>'G-4'!F20</f>
        <v>155</v>
      </c>
      <c r="N27" s="149">
        <f>'G-4'!F21</f>
        <v>141</v>
      </c>
      <c r="O27" s="149">
        <f>'G-4'!F22</f>
        <v>209</v>
      </c>
      <c r="P27" s="149">
        <f>'G-4'!M10</f>
        <v>185.5</v>
      </c>
      <c r="Q27" s="149">
        <f>'G-4'!M11</f>
        <v>178</v>
      </c>
      <c r="R27" s="149">
        <f>'G-4'!M12</f>
        <v>195</v>
      </c>
      <c r="S27" s="149">
        <f>'G-4'!M13</f>
        <v>187.5</v>
      </c>
      <c r="T27" s="149">
        <f>'G-4'!M14</f>
        <v>173.5</v>
      </c>
      <c r="U27" s="149">
        <f>'G-4'!M15</f>
        <v>168.5</v>
      </c>
      <c r="V27" s="149">
        <f>'G-4'!M16</f>
        <v>164.5</v>
      </c>
      <c r="W27" s="149">
        <f>'G-4'!M17</f>
        <v>138.5</v>
      </c>
      <c r="X27" s="149">
        <f>'G-4'!M18</f>
        <v>139.5</v>
      </c>
      <c r="Y27" s="149">
        <f>'G-4'!M19</f>
        <v>152</v>
      </c>
      <c r="Z27" s="149">
        <f>'G-4'!M20</f>
        <v>186</v>
      </c>
      <c r="AA27" s="149">
        <f>'G-4'!M21</f>
        <v>162.5</v>
      </c>
      <c r="AB27" s="149">
        <f>'G-4'!M22</f>
        <v>153</v>
      </c>
      <c r="AC27" s="150"/>
      <c r="AD27" s="149">
        <f>'G-4'!T10</f>
        <v>139</v>
      </c>
      <c r="AE27" s="149">
        <f>'G-4'!T11</f>
        <v>135.5</v>
      </c>
      <c r="AF27" s="149">
        <f>'G-4'!T12</f>
        <v>198.5</v>
      </c>
      <c r="AG27" s="149">
        <f>'G-4'!T13</f>
        <v>165</v>
      </c>
      <c r="AH27" s="149">
        <f>'G-4'!T14</f>
        <v>160</v>
      </c>
      <c r="AI27" s="149">
        <f>'G-4'!T15</f>
        <v>175</v>
      </c>
      <c r="AJ27" s="149">
        <f>'G-4'!T16</f>
        <v>184</v>
      </c>
      <c r="AK27" s="149">
        <f>'G-4'!T17</f>
        <v>195.5</v>
      </c>
      <c r="AL27" s="149">
        <f>'G-4'!T18</f>
        <v>204.5</v>
      </c>
      <c r="AM27" s="149">
        <f>'G-4'!T19</f>
        <v>165.5</v>
      </c>
      <c r="AN27" s="149">
        <f>'G-4'!T20</f>
        <v>152.5</v>
      </c>
      <c r="AO27" s="149">
        <f>'G-4'!T21</f>
        <v>151.5</v>
      </c>
      <c r="AP27" s="101"/>
      <c r="AQ27" s="101"/>
      <c r="AR27" s="101"/>
      <c r="AS27" s="101"/>
      <c r="AT27" s="101"/>
      <c r="AU27" s="101"/>
      <c r="AV27" s="101"/>
      <c r="AW27" s="101"/>
      <c r="AX27" s="101"/>
      <c r="AY27" s="101"/>
      <c r="AZ27" s="101"/>
      <c r="BA27" s="101"/>
      <c r="BB27" s="101"/>
      <c r="BC27" s="101"/>
      <c r="BD27" s="101"/>
      <c r="BE27" s="101"/>
      <c r="BF27" s="101"/>
      <c r="BG27" s="101"/>
      <c r="BH27" s="101"/>
      <c r="BI27" s="101"/>
      <c r="BJ27" s="101"/>
      <c r="BK27" s="101"/>
      <c r="BL27" s="101"/>
      <c r="BM27" s="101"/>
      <c r="BN27" s="101"/>
      <c r="BO27" s="101"/>
      <c r="BP27" s="101"/>
      <c r="BQ27" s="101"/>
      <c r="BR27" s="101"/>
      <c r="BS27" s="101"/>
      <c r="BT27" s="101"/>
      <c r="BU27" s="101"/>
      <c r="BV27" s="101"/>
      <c r="BW27" s="101"/>
      <c r="BX27" s="101"/>
      <c r="BY27" s="101"/>
      <c r="BZ27" s="101"/>
      <c r="CA27" s="101"/>
      <c r="CB27" s="101"/>
      <c r="CC27" s="101"/>
    </row>
    <row r="28" spans="1:81" ht="16.5" customHeight="1" x14ac:dyDescent="0.2">
      <c r="A28" s="100" t="s">
        <v>104</v>
      </c>
      <c r="B28" s="149"/>
      <c r="C28" s="149"/>
      <c r="D28" s="149"/>
      <c r="E28" s="149">
        <f>B27+C27+D27+E27</f>
        <v>567</v>
      </c>
      <c r="F28" s="149">
        <f t="shared" ref="F28:K28" si="24">C27+D27+E27+F27</f>
        <v>529</v>
      </c>
      <c r="G28" s="149">
        <f t="shared" si="24"/>
        <v>494.5</v>
      </c>
      <c r="H28" s="149">
        <f t="shared" si="24"/>
        <v>513</v>
      </c>
      <c r="I28" s="149">
        <f t="shared" si="24"/>
        <v>502</v>
      </c>
      <c r="J28" s="149">
        <f t="shared" si="24"/>
        <v>539</v>
      </c>
      <c r="K28" s="149">
        <f t="shared" si="24"/>
        <v>570</v>
      </c>
      <c r="L28" s="150"/>
      <c r="M28" s="149"/>
      <c r="N28" s="149"/>
      <c r="O28" s="149"/>
      <c r="P28" s="149">
        <f>M27+N27+O27+P27</f>
        <v>690.5</v>
      </c>
      <c r="Q28" s="149">
        <f t="shared" ref="Q28:AB28" si="25">N27+O27+P27+Q27</f>
        <v>713.5</v>
      </c>
      <c r="R28" s="149">
        <f t="shared" si="25"/>
        <v>767.5</v>
      </c>
      <c r="S28" s="149">
        <f t="shared" si="25"/>
        <v>746</v>
      </c>
      <c r="T28" s="149">
        <f t="shared" si="25"/>
        <v>734</v>
      </c>
      <c r="U28" s="149">
        <f t="shared" si="25"/>
        <v>724.5</v>
      </c>
      <c r="V28" s="149">
        <f t="shared" si="25"/>
        <v>694</v>
      </c>
      <c r="W28" s="149">
        <f t="shared" si="25"/>
        <v>645</v>
      </c>
      <c r="X28" s="149">
        <f t="shared" si="25"/>
        <v>611</v>
      </c>
      <c r="Y28" s="149">
        <f t="shared" si="25"/>
        <v>594.5</v>
      </c>
      <c r="Z28" s="149">
        <f t="shared" si="25"/>
        <v>616</v>
      </c>
      <c r="AA28" s="149">
        <f t="shared" si="25"/>
        <v>640</v>
      </c>
      <c r="AB28" s="149">
        <f t="shared" si="25"/>
        <v>653.5</v>
      </c>
      <c r="AC28" s="150"/>
      <c r="AD28" s="149"/>
      <c r="AE28" s="149"/>
      <c r="AF28" s="149"/>
      <c r="AG28" s="149">
        <f>AD27+AE27+AF27+AG27</f>
        <v>638</v>
      </c>
      <c r="AH28" s="149">
        <f t="shared" ref="AH28:AO28" si="26">AE27+AF27+AG27+AH27</f>
        <v>659</v>
      </c>
      <c r="AI28" s="149">
        <f t="shared" si="26"/>
        <v>698.5</v>
      </c>
      <c r="AJ28" s="149">
        <f t="shared" si="26"/>
        <v>684</v>
      </c>
      <c r="AK28" s="149">
        <f t="shared" si="26"/>
        <v>714.5</v>
      </c>
      <c r="AL28" s="149">
        <f t="shared" si="26"/>
        <v>759</v>
      </c>
      <c r="AM28" s="149">
        <f t="shared" si="26"/>
        <v>749.5</v>
      </c>
      <c r="AN28" s="149">
        <f t="shared" si="26"/>
        <v>718</v>
      </c>
      <c r="AO28" s="149">
        <f t="shared" si="26"/>
        <v>674</v>
      </c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97" t="s">
        <v>105</v>
      </c>
      <c r="B29" s="151"/>
      <c r="C29" s="152" t="s">
        <v>106</v>
      </c>
      <c r="D29" s="153">
        <f>DIRECCIONALIDAD!J37/100</f>
        <v>0</v>
      </c>
      <c r="E29" s="152"/>
      <c r="F29" s="152" t="s">
        <v>107</v>
      </c>
      <c r="G29" s="153">
        <f>DIRECCIONALIDAD!J38/100</f>
        <v>0.54557823129251704</v>
      </c>
      <c r="H29" s="152"/>
      <c r="I29" s="152" t="s">
        <v>108</v>
      </c>
      <c r="J29" s="153">
        <f>DIRECCIONALIDAD!J39/100</f>
        <v>0.45442176870748308</v>
      </c>
      <c r="K29" s="154"/>
      <c r="L29" s="148"/>
      <c r="M29" s="151"/>
      <c r="N29" s="152"/>
      <c r="O29" s="152" t="s">
        <v>106</v>
      </c>
      <c r="P29" s="153">
        <f>DIRECCIONALIDAD!J40/100</f>
        <v>0</v>
      </c>
      <c r="Q29" s="152"/>
      <c r="R29" s="152"/>
      <c r="S29" s="152"/>
      <c r="T29" s="152" t="s">
        <v>107</v>
      </c>
      <c r="U29" s="153">
        <f>DIRECCIONALIDAD!J41/100</f>
        <v>0.60380348652931859</v>
      </c>
      <c r="V29" s="152"/>
      <c r="W29" s="152"/>
      <c r="X29" s="152"/>
      <c r="Y29" s="152" t="s">
        <v>108</v>
      </c>
      <c r="Z29" s="153">
        <f>DIRECCIONALIDAD!J42/100</f>
        <v>0.39619651347068152</v>
      </c>
      <c r="AA29" s="152"/>
      <c r="AB29" s="154"/>
      <c r="AC29" s="148"/>
      <c r="AD29" s="151"/>
      <c r="AE29" s="152" t="s">
        <v>106</v>
      </c>
      <c r="AF29" s="153">
        <f>DIRECCIONALIDAD!J43/100</f>
        <v>0</v>
      </c>
      <c r="AG29" s="152"/>
      <c r="AH29" s="152"/>
      <c r="AI29" s="152"/>
      <c r="AJ29" s="152" t="s">
        <v>107</v>
      </c>
      <c r="AK29" s="153">
        <f>DIRECCIONALIDAD!J44/100</f>
        <v>0.67105263157894735</v>
      </c>
      <c r="AL29" s="152"/>
      <c r="AM29" s="152"/>
      <c r="AN29" s="152" t="s">
        <v>108</v>
      </c>
      <c r="AO29" s="155">
        <f>DIRECCIONALIDAD!J45/100</f>
        <v>0.32894736842105265</v>
      </c>
      <c r="AP29" s="92"/>
      <c r="AQ29" s="92"/>
      <c r="AR29" s="92"/>
      <c r="AS29" s="92"/>
      <c r="AT29" s="92"/>
      <c r="AU29" s="92"/>
      <c r="AV29" s="92"/>
      <c r="AW29" s="92"/>
      <c r="AX29" s="92"/>
      <c r="AY29" s="92"/>
      <c r="AZ29" s="92"/>
      <c r="BA29" s="92"/>
      <c r="BB29" s="92"/>
      <c r="BC29" s="92"/>
      <c r="BD29" s="92"/>
      <c r="BE29" s="92"/>
      <c r="BF29" s="92"/>
      <c r="BG29" s="92"/>
      <c r="BH29" s="92"/>
      <c r="BI29" s="92"/>
      <c r="BJ29" s="92"/>
      <c r="BK29" s="92"/>
      <c r="BL29" s="92"/>
      <c r="BM29" s="92"/>
      <c r="BN29" s="92"/>
      <c r="BO29" s="92"/>
      <c r="BP29" s="92"/>
      <c r="BQ29" s="92"/>
      <c r="BR29" s="92"/>
      <c r="BS29" s="92"/>
      <c r="BT29" s="92"/>
      <c r="BU29" s="92"/>
      <c r="BV29" s="92"/>
      <c r="BW29" s="92"/>
      <c r="BX29" s="92"/>
      <c r="BY29" s="92"/>
      <c r="BZ29" s="92"/>
      <c r="CA29" s="92"/>
      <c r="CB29" s="92"/>
      <c r="CC29" s="92"/>
    </row>
    <row r="30" spans="1:81" ht="16.5" customHeight="1" x14ac:dyDescent="0.2">
      <c r="A30" s="160" t="s">
        <v>149</v>
      </c>
      <c r="B30" s="161">
        <f>MAX(B28:K28)</f>
        <v>570</v>
      </c>
      <c r="C30" s="152" t="s">
        <v>106</v>
      </c>
      <c r="D30" s="162">
        <f>+B30*D29</f>
        <v>0</v>
      </c>
      <c r="E30" s="152"/>
      <c r="F30" s="152" t="s">
        <v>107</v>
      </c>
      <c r="G30" s="162">
        <f>+B30*G29</f>
        <v>310.9795918367347</v>
      </c>
      <c r="H30" s="152"/>
      <c r="I30" s="152" t="s">
        <v>108</v>
      </c>
      <c r="J30" s="162">
        <f>+B30*J29</f>
        <v>259.02040816326536</v>
      </c>
      <c r="K30" s="154"/>
      <c r="L30" s="148"/>
      <c r="M30" s="161">
        <f>MAX(M28:AB28)</f>
        <v>767.5</v>
      </c>
      <c r="N30" s="152"/>
      <c r="O30" s="152" t="s">
        <v>106</v>
      </c>
      <c r="P30" s="163">
        <f>+M30*P29</f>
        <v>0</v>
      </c>
      <c r="Q30" s="152"/>
      <c r="R30" s="152"/>
      <c r="S30" s="152"/>
      <c r="T30" s="152" t="s">
        <v>107</v>
      </c>
      <c r="U30" s="163">
        <f>+M30*U29</f>
        <v>463.41917591125201</v>
      </c>
      <c r="V30" s="152"/>
      <c r="W30" s="152"/>
      <c r="X30" s="152"/>
      <c r="Y30" s="152" t="s">
        <v>108</v>
      </c>
      <c r="Z30" s="163">
        <f>+M30*Z29</f>
        <v>304.08082408874805</v>
      </c>
      <c r="AA30" s="152"/>
      <c r="AB30" s="154"/>
      <c r="AC30" s="148"/>
      <c r="AD30" s="161">
        <f>MAX(AD28:AO28)</f>
        <v>759</v>
      </c>
      <c r="AE30" s="152" t="s">
        <v>106</v>
      </c>
      <c r="AF30" s="162">
        <f>+AD30*AF29</f>
        <v>0</v>
      </c>
      <c r="AG30" s="152"/>
      <c r="AH30" s="152"/>
      <c r="AI30" s="152"/>
      <c r="AJ30" s="152" t="s">
        <v>107</v>
      </c>
      <c r="AK30" s="162">
        <f>+AD30*AK29</f>
        <v>509.32894736842104</v>
      </c>
      <c r="AL30" s="152"/>
      <c r="AM30" s="152"/>
      <c r="AN30" s="152" t="s">
        <v>108</v>
      </c>
      <c r="AO30" s="164">
        <f>+AD30*AO29</f>
        <v>249.67105263157896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92"/>
      <c r="B31" s="148"/>
      <c r="C31" s="148"/>
      <c r="D31" s="148"/>
      <c r="E31" s="148"/>
      <c r="F31" s="148"/>
      <c r="G31" s="148"/>
      <c r="H31" s="148"/>
      <c r="I31" s="148"/>
      <c r="J31" s="148"/>
      <c r="K31" s="148"/>
      <c r="L31" s="148"/>
      <c r="M31" s="148"/>
      <c r="N31" s="148"/>
      <c r="O31" s="148"/>
      <c r="P31" s="148"/>
      <c r="Q31" s="148"/>
      <c r="R31" s="148"/>
      <c r="S31" s="148"/>
      <c r="T31" s="241" t="s">
        <v>102</v>
      </c>
      <c r="U31" s="241"/>
      <c r="V31" s="147" t="s">
        <v>109</v>
      </c>
      <c r="W31" s="148"/>
      <c r="X31" s="148"/>
      <c r="Y31" s="148"/>
      <c r="Z31" s="148"/>
      <c r="AA31" s="148"/>
      <c r="AB31" s="148"/>
      <c r="AC31" s="148"/>
      <c r="AD31" s="148"/>
      <c r="AE31" s="148"/>
      <c r="AF31" s="148"/>
      <c r="AG31" s="148"/>
      <c r="AH31" s="148"/>
      <c r="AI31" s="148"/>
      <c r="AJ31" s="148"/>
      <c r="AK31" s="148"/>
      <c r="AL31" s="148"/>
      <c r="AM31" s="148"/>
      <c r="AN31" s="148"/>
      <c r="AO31" s="148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100" t="s">
        <v>103</v>
      </c>
      <c r="B32" s="149">
        <f>B13+B17+B22+B27</f>
        <v>554</v>
      </c>
      <c r="C32" s="149">
        <f t="shared" ref="C32:K32" si="27">C13+C17+C22+C27</f>
        <v>547</v>
      </c>
      <c r="D32" s="149">
        <f t="shared" si="27"/>
        <v>585</v>
      </c>
      <c r="E32" s="149">
        <f t="shared" si="27"/>
        <v>540</v>
      </c>
      <c r="F32" s="149">
        <f t="shared" si="27"/>
        <v>483.5</v>
      </c>
      <c r="G32" s="149">
        <f t="shared" si="27"/>
        <v>527.5</v>
      </c>
      <c r="H32" s="149">
        <f t="shared" si="27"/>
        <v>556.5</v>
      </c>
      <c r="I32" s="149">
        <f t="shared" si="27"/>
        <v>482</v>
      </c>
      <c r="J32" s="149">
        <f t="shared" si="27"/>
        <v>510.5</v>
      </c>
      <c r="K32" s="149">
        <f t="shared" si="27"/>
        <v>475.5</v>
      </c>
      <c r="L32" s="150"/>
      <c r="M32" s="149">
        <f>M13+M17+M22+M27</f>
        <v>510.5</v>
      </c>
      <c r="N32" s="149">
        <f t="shared" ref="N32:AB32" si="28">N13+N17+N22+N27</f>
        <v>505.5</v>
      </c>
      <c r="O32" s="149">
        <f t="shared" si="28"/>
        <v>604</v>
      </c>
      <c r="P32" s="149">
        <f t="shared" si="28"/>
        <v>563.5</v>
      </c>
      <c r="Q32" s="149">
        <f t="shared" si="28"/>
        <v>572.5</v>
      </c>
      <c r="R32" s="149">
        <f t="shared" si="28"/>
        <v>581.5</v>
      </c>
      <c r="S32" s="149">
        <f t="shared" si="28"/>
        <v>589.5</v>
      </c>
      <c r="T32" s="149">
        <f t="shared" si="28"/>
        <v>513</v>
      </c>
      <c r="U32" s="149">
        <f t="shared" si="28"/>
        <v>497</v>
      </c>
      <c r="V32" s="149">
        <f t="shared" si="28"/>
        <v>503</v>
      </c>
      <c r="W32" s="149">
        <f t="shared" si="28"/>
        <v>515</v>
      </c>
      <c r="X32" s="149">
        <f t="shared" si="28"/>
        <v>572</v>
      </c>
      <c r="Y32" s="149">
        <f t="shared" si="28"/>
        <v>585</v>
      </c>
      <c r="Z32" s="149">
        <f t="shared" si="28"/>
        <v>559</v>
      </c>
      <c r="AA32" s="149">
        <f t="shared" si="28"/>
        <v>560.5</v>
      </c>
      <c r="AB32" s="149">
        <f t="shared" si="28"/>
        <v>514</v>
      </c>
      <c r="AC32" s="150"/>
      <c r="AD32" s="149">
        <f>AD13+AD17+AD22+AD27</f>
        <v>516</v>
      </c>
      <c r="AE32" s="149">
        <f t="shared" ref="AE32:AO32" si="29">AE13+AE17+AE22+AE27</f>
        <v>549</v>
      </c>
      <c r="AF32" s="149">
        <f t="shared" si="29"/>
        <v>643</v>
      </c>
      <c r="AG32" s="149">
        <f t="shared" si="29"/>
        <v>608.5</v>
      </c>
      <c r="AH32" s="149">
        <f t="shared" si="29"/>
        <v>668.5</v>
      </c>
      <c r="AI32" s="149">
        <f t="shared" si="29"/>
        <v>577</v>
      </c>
      <c r="AJ32" s="149">
        <f t="shared" si="29"/>
        <v>562.5</v>
      </c>
      <c r="AK32" s="149">
        <f t="shared" si="29"/>
        <v>617</v>
      </c>
      <c r="AL32" s="149">
        <f t="shared" si="29"/>
        <v>619</v>
      </c>
      <c r="AM32" s="149">
        <f t="shared" si="29"/>
        <v>609</v>
      </c>
      <c r="AN32" s="149">
        <f t="shared" si="29"/>
        <v>592</v>
      </c>
      <c r="AO32" s="149">
        <f t="shared" si="29"/>
        <v>547.5</v>
      </c>
      <c r="AP32" s="101"/>
      <c r="AQ32" s="101"/>
      <c r="AR32" s="101"/>
      <c r="AS32" s="101"/>
      <c r="AT32" s="101"/>
      <c r="AU32" s="101"/>
      <c r="AV32" s="101"/>
      <c r="AW32" s="101"/>
      <c r="AX32" s="101"/>
      <c r="AY32" s="101"/>
      <c r="AZ32" s="101"/>
      <c r="BA32" s="101"/>
      <c r="BB32" s="101"/>
      <c r="BC32" s="101"/>
      <c r="BD32" s="101"/>
      <c r="BE32" s="101"/>
      <c r="BF32" s="101"/>
      <c r="BG32" s="101"/>
      <c r="BH32" s="101"/>
      <c r="BI32" s="101"/>
      <c r="BJ32" s="101"/>
      <c r="BK32" s="101"/>
      <c r="BL32" s="101"/>
      <c r="BM32" s="101"/>
      <c r="BN32" s="101"/>
      <c r="BO32" s="101"/>
      <c r="BP32" s="101"/>
      <c r="BQ32" s="101"/>
      <c r="BR32" s="101"/>
      <c r="BS32" s="101"/>
      <c r="BT32" s="101"/>
      <c r="BU32" s="101"/>
      <c r="BV32" s="101"/>
      <c r="BW32" s="101"/>
      <c r="BX32" s="101"/>
      <c r="BY32" s="101"/>
      <c r="BZ32" s="101"/>
      <c r="CA32" s="101"/>
      <c r="CB32" s="101"/>
      <c r="CC32" s="101"/>
    </row>
    <row r="33" spans="1:81" ht="16.5" customHeight="1" x14ac:dyDescent="0.2">
      <c r="A33" s="100" t="s">
        <v>104</v>
      </c>
      <c r="B33" s="149"/>
      <c r="C33" s="149"/>
      <c r="D33" s="149"/>
      <c r="E33" s="149">
        <f>B32+C32+D32+E32</f>
        <v>2226</v>
      </c>
      <c r="F33" s="149">
        <f t="shared" ref="F33:K33" si="30">C32+D32+E32+F32</f>
        <v>2155.5</v>
      </c>
      <c r="G33" s="149">
        <f t="shared" si="30"/>
        <v>2136</v>
      </c>
      <c r="H33" s="149">
        <f t="shared" si="30"/>
        <v>2107.5</v>
      </c>
      <c r="I33" s="149">
        <f t="shared" si="30"/>
        <v>2049.5</v>
      </c>
      <c r="J33" s="149">
        <f t="shared" si="30"/>
        <v>2076.5</v>
      </c>
      <c r="K33" s="149">
        <f t="shared" si="30"/>
        <v>2024.5</v>
      </c>
      <c r="L33" s="150"/>
      <c r="M33" s="149"/>
      <c r="N33" s="149"/>
      <c r="O33" s="149"/>
      <c r="P33" s="149">
        <f>M32+N32+O32+P32</f>
        <v>2183.5</v>
      </c>
      <c r="Q33" s="149">
        <f t="shared" ref="Q33:AB33" si="31">N32+O32+P32+Q32</f>
        <v>2245.5</v>
      </c>
      <c r="R33" s="149">
        <f t="shared" si="31"/>
        <v>2321.5</v>
      </c>
      <c r="S33" s="149">
        <f t="shared" si="31"/>
        <v>2307</v>
      </c>
      <c r="T33" s="149">
        <f t="shared" si="31"/>
        <v>2256.5</v>
      </c>
      <c r="U33" s="149">
        <f t="shared" si="31"/>
        <v>2181</v>
      </c>
      <c r="V33" s="149">
        <f t="shared" si="31"/>
        <v>2102.5</v>
      </c>
      <c r="W33" s="149">
        <f t="shared" si="31"/>
        <v>2028</v>
      </c>
      <c r="X33" s="149">
        <f t="shared" si="31"/>
        <v>2087</v>
      </c>
      <c r="Y33" s="149">
        <f t="shared" si="31"/>
        <v>2175</v>
      </c>
      <c r="Z33" s="149">
        <f t="shared" si="31"/>
        <v>2231</v>
      </c>
      <c r="AA33" s="149">
        <f t="shared" si="31"/>
        <v>2276.5</v>
      </c>
      <c r="AB33" s="149">
        <f t="shared" si="31"/>
        <v>2218.5</v>
      </c>
      <c r="AC33" s="150"/>
      <c r="AD33" s="149"/>
      <c r="AE33" s="149"/>
      <c r="AF33" s="149"/>
      <c r="AG33" s="149">
        <f>AD32+AE32+AF32+AG32</f>
        <v>2316.5</v>
      </c>
      <c r="AH33" s="149">
        <f t="shared" ref="AH33:AO33" si="32">AE32+AF32+AG32+AH32</f>
        <v>2469</v>
      </c>
      <c r="AI33" s="149">
        <f t="shared" si="32"/>
        <v>2497</v>
      </c>
      <c r="AJ33" s="149">
        <f t="shared" si="32"/>
        <v>2416.5</v>
      </c>
      <c r="AK33" s="149">
        <f t="shared" si="32"/>
        <v>2425</v>
      </c>
      <c r="AL33" s="149">
        <f t="shared" si="32"/>
        <v>2375.5</v>
      </c>
      <c r="AM33" s="149">
        <f t="shared" si="32"/>
        <v>2407.5</v>
      </c>
      <c r="AN33" s="149">
        <f t="shared" si="32"/>
        <v>2437</v>
      </c>
      <c r="AO33" s="149">
        <f t="shared" si="32"/>
        <v>2367.5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92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242"/>
      <c r="R35" s="242"/>
      <c r="S35" s="242"/>
      <c r="T35" s="242"/>
      <c r="U35" s="24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10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9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31:U31"/>
    <mergeCell ref="Q35:U35"/>
    <mergeCell ref="O8:S8"/>
    <mergeCell ref="AH8:AI8"/>
    <mergeCell ref="AJ8:AM8"/>
    <mergeCell ref="T12:U12"/>
    <mergeCell ref="T16:U16"/>
    <mergeCell ref="T21:U21"/>
    <mergeCell ref="T26:U26"/>
  </mergeCells>
  <pageMargins left="0.47244094488188981" right="0.51181102362204722" top="0.31496062992125984" bottom="0.31496062992125984" header="0.31496062992125984" footer="0.31496062992125984"/>
  <pageSetup scale="60" orientation="landscape" horizontalDpi="4294967294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G-2</vt:lpstr>
      <vt:lpstr>G-3</vt:lpstr>
      <vt:lpstr>G-4</vt:lpstr>
      <vt:lpstr>G-Totales</vt:lpstr>
      <vt:lpstr>DIRECCIONALIDAD</vt:lpstr>
      <vt:lpstr>DIAGRAMA DE VOL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2016-07-15T21:51:56Z</cp:lastPrinted>
  <dcterms:created xsi:type="dcterms:W3CDTF">1998-04-02T13:38:56Z</dcterms:created>
  <dcterms:modified xsi:type="dcterms:W3CDTF">2018-07-09T22:42:09Z</dcterms:modified>
</cp:coreProperties>
</file>